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270" firstSheet="1" activeTab="5"/>
  </bookViews>
  <sheets>
    <sheet name="Sheet1" sheetId="1" state="hidden" r:id="rId1"/>
    <sheet name="2017" sheetId="4" r:id="rId2"/>
    <sheet name="հավելված 1" sheetId="5" r:id="rId3"/>
    <sheet name="հավելված 2" sheetId="7" r:id="rId4"/>
    <sheet name="հավելված 3" sheetId="8" r:id="rId5"/>
    <sheet name="հավելված 4" sheetId="9" r:id="rId6"/>
    <sheet name="Sheet2" sheetId="2" state="hidden" r:id="rId7"/>
    <sheet name="Sheet3" sheetId="3" state="hidden" r:id="rId8"/>
  </sheets>
  <definedNames>
    <definedName name="_xlnm.Print_Titles" localSheetId="1">'2017'!$2:$4</definedName>
    <definedName name="_xlnm.Print_Titles" localSheetId="2">'հավելված 1'!$2:$4</definedName>
  </definedNames>
  <calcPr calcId="162913"/>
</workbook>
</file>

<file path=xl/calcChain.xml><?xml version="1.0" encoding="utf-8"?>
<calcChain xmlns="http://schemas.openxmlformats.org/spreadsheetml/2006/main">
  <c r="F175" i="9" l="1"/>
  <c r="G174" i="9"/>
  <c r="G173" i="9"/>
  <c r="G172" i="9"/>
  <c r="G171" i="9"/>
  <c r="G175" i="9" s="1"/>
  <c r="F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65" i="9" s="1"/>
  <c r="G152" i="9"/>
  <c r="G148" i="9"/>
  <c r="F148" i="9"/>
  <c r="G137" i="9"/>
  <c r="F137" i="9"/>
  <c r="G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29" i="9" s="1"/>
  <c r="F107" i="9"/>
  <c r="G98" i="9"/>
  <c r="F98" i="9"/>
  <c r="G87" i="9"/>
  <c r="F87" i="9"/>
  <c r="G76" i="9"/>
  <c r="F76" i="9"/>
  <c r="F52" i="9"/>
  <c r="G27" i="9"/>
  <c r="G26" i="9"/>
  <c r="G25" i="9"/>
  <c r="G52" i="9" s="1"/>
  <c r="C156" i="8" l="1"/>
  <c r="G250" i="7"/>
  <c r="D242" i="7"/>
  <c r="D243" i="7" s="1"/>
  <c r="D141" i="7"/>
  <c r="C55" i="5"/>
  <c r="I67" i="5" s="1"/>
  <c r="D57" i="5" l="1"/>
  <c r="D58" i="5"/>
  <c r="G55" i="5" l="1"/>
  <c r="F55" i="5"/>
  <c r="E55" i="5"/>
  <c r="D55" i="5"/>
  <c r="H55" i="5" l="1"/>
  <c r="I55" i="5" l="1"/>
  <c r="C8" i="4"/>
  <c r="D21" i="4"/>
  <c r="E21" i="4" s="1"/>
  <c r="H19" i="4"/>
  <c r="Q19" i="4"/>
  <c r="D20" i="4"/>
  <c r="D14" i="4"/>
  <c r="D12" i="4"/>
  <c r="D11" i="4"/>
  <c r="D10" i="4"/>
  <c r="M20" i="4"/>
  <c r="N5" i="4"/>
  <c r="H5" i="4"/>
  <c r="G5" i="4"/>
  <c r="F5" i="4"/>
  <c r="E24" i="4" l="1"/>
  <c r="H16" i="4" l="1"/>
  <c r="C9" i="4"/>
  <c r="F25" i="4"/>
  <c r="G25" i="4"/>
  <c r="J25" i="4"/>
  <c r="L25" i="4"/>
  <c r="M25" i="4"/>
  <c r="O25" i="4"/>
  <c r="P25" i="4"/>
  <c r="Q25" i="4"/>
  <c r="I5" i="4"/>
  <c r="K5" i="4" s="1"/>
  <c r="N20" i="4"/>
  <c r="H20" i="4"/>
  <c r="E20" i="4"/>
  <c r="N18" i="4"/>
  <c r="H18" i="4"/>
  <c r="C18" i="4"/>
  <c r="N17" i="4"/>
  <c r="K17" i="4"/>
  <c r="H17" i="4"/>
  <c r="N16" i="4"/>
  <c r="K16" i="4"/>
  <c r="C16" i="4"/>
  <c r="E16" i="4" s="1"/>
  <c r="N15" i="4"/>
  <c r="K15" i="4"/>
  <c r="H15" i="4"/>
  <c r="C15" i="4"/>
  <c r="E15" i="4" s="1"/>
  <c r="N14" i="4"/>
  <c r="K14" i="4"/>
  <c r="H14" i="4"/>
  <c r="E14" i="4"/>
  <c r="N13" i="4"/>
  <c r="K13" i="4"/>
  <c r="H13" i="4"/>
  <c r="C13" i="4"/>
  <c r="N12" i="4"/>
  <c r="K12" i="4"/>
  <c r="H12" i="4"/>
  <c r="E12" i="4"/>
  <c r="N11" i="4"/>
  <c r="K11" i="4"/>
  <c r="H11" i="4"/>
  <c r="E11" i="4"/>
  <c r="N10" i="4"/>
  <c r="K10" i="4"/>
  <c r="H10" i="4"/>
  <c r="E10" i="4"/>
  <c r="N9" i="4"/>
  <c r="K9" i="4"/>
  <c r="H9" i="4"/>
  <c r="E9" i="4"/>
  <c r="N8" i="4"/>
  <c r="K8" i="4"/>
  <c r="H8" i="4"/>
  <c r="E8" i="4"/>
  <c r="N7" i="4"/>
  <c r="K7" i="4"/>
  <c r="H7" i="4"/>
  <c r="E7" i="4"/>
  <c r="N6" i="4"/>
  <c r="K6" i="4"/>
  <c r="H6" i="4"/>
  <c r="K25" i="4"/>
  <c r="Q25" i="1"/>
  <c r="P25" i="1"/>
  <c r="O25" i="1"/>
  <c r="F30" i="1" s="1"/>
  <c r="M25" i="1"/>
  <c r="L25" i="1"/>
  <c r="J25" i="1"/>
  <c r="I25" i="1"/>
  <c r="G25" i="1"/>
  <c r="F25" i="1"/>
  <c r="D25" i="1"/>
  <c r="D13" i="4" l="1"/>
  <c r="E13" i="4" s="1"/>
  <c r="E25" i="4" s="1"/>
  <c r="D18" i="4"/>
  <c r="E18" i="4" s="1"/>
  <c r="C25" i="4"/>
  <c r="I25" i="4"/>
  <c r="F30" i="4"/>
  <c r="H25" i="4"/>
  <c r="N25" i="4"/>
  <c r="F28" i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F27" i="4" l="1"/>
  <c r="N25" i="1"/>
  <c r="D25" i="4"/>
  <c r="F28" i="4" s="1"/>
  <c r="F29" i="4"/>
  <c r="E10" i="1"/>
  <c r="E25" i="1" s="1"/>
  <c r="C25" i="1"/>
  <c r="F27" i="1" s="1"/>
  <c r="K25" i="1"/>
  <c r="F29" i="1" l="1"/>
</calcChain>
</file>

<file path=xl/sharedStrings.xml><?xml version="1.0" encoding="utf-8"?>
<sst xmlns="http://schemas.openxmlformats.org/spreadsheetml/2006/main" count="1069" uniqueCount="623">
  <si>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</si>
  <si>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</si>
  <si>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</si>
  <si>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</si>
  <si>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</si>
  <si>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</si>
  <si>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</si>
  <si>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</si>
  <si>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</si>
  <si>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</si>
  <si>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</si>
  <si>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</si>
  <si>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</si>
  <si>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</si>
  <si>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</si>
  <si>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</si>
  <si>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</si>
  <si>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</si>
  <si>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</si>
  <si>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</si>
  <si>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</si>
  <si>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</si>
  <si>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</si>
  <si>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</si>
  <si>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</si>
  <si>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</si>
  <si>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</si>
  <si>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</si>
  <si>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</si>
  <si>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</si>
  <si>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</si>
  <si>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</si>
  <si>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</si>
  <si>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</si>
  <si>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</si>
  <si>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</si>
  <si>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</si>
  <si>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</si>
  <si>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</si>
  <si>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</si>
  <si>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</si>
  <si>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</si>
  <si>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</si>
  <si>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</si>
  <si>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</si>
  <si>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</si>
  <si>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</si>
  <si>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</si>
  <si>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Սիսիանի համայնաքապետարանի վարչական շենք</t>
  </si>
  <si>
    <t xml:space="preserve">հ/արժ. </t>
  </si>
  <si>
    <t xml:space="preserve">ՀԱՆՁՆԱՁՈՂՈՎԻ ՆԱԽԱԳԱՀ`                                                    </t>
  </si>
  <si>
    <t>Ա. ՍԱՐԳՍՅԱՆ</t>
  </si>
  <si>
    <t xml:space="preserve">ՀԱՆՁՆԱՁՈՂՈՎԻ ՆԱԽԱԳԱՀԻ ՏԵՂԱԿԱԼ՝                                    </t>
  </si>
  <si>
    <t>Վ. ԻՎԱՆՅԱՆ</t>
  </si>
  <si>
    <t xml:space="preserve">ԱՆԴԱՄՆԵՐ՝   </t>
  </si>
  <si>
    <t xml:space="preserve">                    </t>
  </si>
  <si>
    <t>Գ. ԹՈՒՆՅԱՆ</t>
  </si>
  <si>
    <t xml:space="preserve">          </t>
  </si>
  <si>
    <t>Ս. ՀՈՎՀԱՆՆԻՍՅԱՆ</t>
  </si>
  <si>
    <t xml:space="preserve">      </t>
  </si>
  <si>
    <t>Ն. ԳԱՍՊԱՐՅԱՆ</t>
  </si>
  <si>
    <t>Դ. ԱՅՎԱԶՅԱՆ</t>
  </si>
  <si>
    <t>Հ. ԲԱԲԱՅԱՆ</t>
  </si>
  <si>
    <t xml:space="preserve">            </t>
  </si>
  <si>
    <t>Ա. ՀԱՐՈՒԹՅՈՒՆՅԱՆ</t>
  </si>
  <si>
    <t>Հավելված 1  ՀՀ Սյունիքի մարզի Սիսիանի համայնքի ավագանու 2017թ. _______________  ____-ի թիվ _____(Ա)  որոշման</t>
  </si>
  <si>
    <t>ՀՀ Սյունիքի մարզի Ախլաթյան բնակավայր</t>
  </si>
  <si>
    <t>ՀՀ Սյունիքի մարզի Տոլորս բնակավայր</t>
  </si>
  <si>
    <t>ՀՀ Սյունիքի մարզի Բնունիս  բնակավայր</t>
  </si>
  <si>
    <t>ՀՀ Սյունիքի մարզի Տորունիք  բնակավայր</t>
  </si>
  <si>
    <t>ՀՀ Սյունիքի մարզի Դաստակերտ բնակավայր</t>
  </si>
  <si>
    <t>ՀՀ Սյունիքի մարզի Նժդեհ բնակավայր</t>
  </si>
  <si>
    <t>ՀՀ Սյունիքի մարզի Աշոտավան բնակավայր</t>
  </si>
  <si>
    <t>ՀՀ Սյունիքի մարզի Հացավան բնակավայր</t>
  </si>
  <si>
    <t>ՀՀ Սյունիքի մարզի Թասիկ բնակավայր</t>
  </si>
  <si>
    <t>ՀՀ Սյունիքի մարզի Արևիս բնակավայր</t>
  </si>
  <si>
    <t>ՀՀ Սյունիքի մարզի Սալվարդ բնակավայր</t>
  </si>
  <si>
    <t>ՀՀ Սյունիքի մարզի Բռնակոթ բնակավայր</t>
  </si>
  <si>
    <t>ՀՀ Սյունիքի մարզի Աղիտու բնակավայր</t>
  </si>
  <si>
    <t>ՀՀ Սյունիքի մարզի Վաղատնի բնակավայր</t>
  </si>
  <si>
    <t>ՀՀ Սյունիքի մարզի Որոտնավան բնակավայր</t>
  </si>
  <si>
    <t>ՀՀ Սյունիքի մարզի ՈՒյծ բնակավայր</t>
  </si>
  <si>
    <t>ՀՀ Սյունիքի մարզի Լծեն բնակավայր</t>
  </si>
  <si>
    <t>ՀՀ Սյունիքի մարզի Դարբաս բնակավայր</t>
  </si>
  <si>
    <t>ՀՀ Սյունիքի մարզի Շամբ բնակավայր</t>
  </si>
  <si>
    <t>ՀՀ Սյունիքի մարզի Գետաթաղ բնակավայր</t>
  </si>
  <si>
    <t>ՀՀ Սյունիքի մարզի Լոր բնակավայր</t>
  </si>
  <si>
    <t>ՀՀ Սյունիքի մարզի Շենաթաղ բնակավայր</t>
  </si>
  <si>
    <t>ՀՀ Սյունիքի մարզի Նորավան բնակավայր</t>
  </si>
  <si>
    <t>ՀՀ Սյունիքի մարզի Շաքի բնակավայր</t>
  </si>
  <si>
    <t>ՀՀ Սյունիքի մարզի Շաղատ բնակավայր</t>
  </si>
  <si>
    <t>ՀՀ Սյունիքի մարզի Բալաք բնակավայր</t>
  </si>
  <si>
    <t>ՀՀ Սյունիքի մարզի Թանահատ բնակավայր</t>
  </si>
  <si>
    <t>ՀՀ Սյունիքի մարզի Մուցք բնակավայր</t>
  </si>
  <si>
    <t>ՀՀ Սյունիքի մարզի Իշխանասար  բնակավայր</t>
  </si>
  <si>
    <t>ՀՀ Սյունիքի մարզի Անգեղակոթ բնակավայր</t>
  </si>
  <si>
    <t>Համակարգչային ծրագրեր</t>
  </si>
  <si>
    <t xml:space="preserve">   Մեքենա</t>
  </si>
  <si>
    <t xml:space="preserve">        Գույք</t>
  </si>
  <si>
    <t xml:space="preserve">  շենքեր  և  շինություններ</t>
  </si>
  <si>
    <t>Հումք և նյութեր</t>
  </si>
  <si>
    <t xml:space="preserve">                                                Հավելված 1                                    ՀՀ Սյունիքի մարզի Սիսիանի  համայնքի ավագանու 2018թ. _______________  ____-ի թիվ _____(Ա)  որոշման</t>
  </si>
  <si>
    <t>Համայնքային սեփականության հողամասեր /55357.14 հա,/</t>
  </si>
  <si>
    <t xml:space="preserve">Հավելված 2  </t>
  </si>
  <si>
    <t xml:space="preserve"> ՀՀ Սյունիքի մարզի Սիսիանի համայնքի ավագանու 2018թ. _______________  ____-ի թիվ _____(Ա)  որոշման</t>
  </si>
  <si>
    <r>
      <t xml:space="preserve">ò ² Ü Î
</t>
    </r>
    <r>
      <rPr>
        <b/>
        <i/>
        <sz val="12"/>
        <rFont val="Arial Armenian"/>
        <family val="2"/>
      </rPr>
      <t>êÇëÇ³ÝÇ Ñ³Ù³ÛÝùÇ ë»÷³Ï³ÝáõÃÛ³Ý Ñ³Ù³ÛÝù³ÛÇÝ Ýß³Ý³ÏáõÃÛ³Ý Ï³éáõÛóÝ»ñÇ 
¨ Ï»Ýë³³å³ÑáíÙ³Ý ÑÇÙÝ³Ï³Ý ÙÇçáóÝ»ñÇ</t>
    </r>
  </si>
  <si>
    <t>Ð/Ñ</t>
  </si>
  <si>
    <t>¶áõÛùÇ ³Ýí³ÝáõÙÁ</t>
  </si>
  <si>
    <t>Þ³Ñ³·áñÍÙ³Ý 
ï³ñ»ÃÇíÁ</t>
  </si>
  <si>
    <t>Ð³ßí»Ïßé³ÛÇÝ ³ñÅ»ùÁ /¹ñ³Ù/</t>
  </si>
  <si>
    <t>Þ³ù»-êÇëÇ³Ý çñ³ï³ñÇ ³Ý³í³ñï úÎæ</t>
  </si>
  <si>
    <t>ø³Õ³ùÇ ÷³Ï ·»ñ»½Ù³Ý³ïáõÝ</t>
  </si>
  <si>
    <t>¶áñÍáÕ ·»ñ»½Ù³Ý³ïáõÝ</t>
  </si>
  <si>
    <t>êÛáõÝÇùÇ ·»ñ»½Ù³Ý³ïáõÝ</t>
  </si>
  <si>
    <t>ä³ÝÃ»áÝ</t>
  </si>
  <si>
    <t>Ø³Ûñ Ñáõß³ñÓ³Ý</t>
  </si>
  <si>
    <t>Ð³Ùá ê³ÑÛ³ÝÇ Ñáõß³ñÓ³Ý</t>
  </si>
  <si>
    <t>Þ³ÑáõÙÛ³ÝÇ ³ñÓ³Ý</t>
  </si>
  <si>
    <t>Ü. ²¹áÝóÇ ³ñÓ³Ý</t>
  </si>
  <si>
    <t>40-³ÕµÛáõñ Ñáõß³ñÓ³Ý</t>
  </si>
  <si>
    <t>ÐÛáõñ³ÝáóÇ ÙáïÇ Ñáõß³ñÓ³Ý</t>
  </si>
  <si>
    <t>Ð³Ûñ»Ý³Ï³Ý å³ï»ñ³½ÙÇ Ñáõß³ñÓ³Ý</t>
  </si>
  <si>
    <t>ºñÏñ³ß³ñÅÇ ½áÑ»ñÇ Ñáõß³ñÓ³Ý</t>
  </si>
  <si>
    <t>ì. àëÏ³ÝÛ³ÝÇ ³ñÓ³Ý</t>
  </si>
  <si>
    <t>2012Ã.</t>
  </si>
  <si>
    <t>êÇë³Ï Ü³Ñ³å»ïÇ Ññ³å³ñ³ÏÇ ß³ïñí³ÝÝ»ñ</t>
  </si>
  <si>
    <t>êÇë³Ï³Ý ÷áÕáóÇ Ñáõß³ñÓ³Ý-³ÕµÛáõñ</t>
  </si>
  <si>
    <t>Î.¸»ÙÇñ×Û³ÝÇ ³Ýí³Ý ³Û·Ç</t>
  </si>
  <si>
    <t>Ø³ÛÇëÇ 28-Ç ³Ýí³Ý ³Û·Ç</t>
  </si>
  <si>
    <t>Ø³ÝÏ³Ï³Ý ³Û·Ç</t>
  </si>
  <si>
    <t>ÐÇ¹ñáßÇÝ³ñ³ñÝ»ñÇ ³Û·Ç</t>
  </si>
  <si>
    <t>²Õµ³í³Ûñ</t>
  </si>
  <si>
    <t>Î³Ù³ñáí Ï³Ùáõñç ¶. ÜÅ¹»ÑÇ ÷.</t>
  </si>
  <si>
    <t>Ð»ïÇáïÝ Ï³Ùáõñç</t>
  </si>
  <si>
    <t>Ð»Í³Ý³ÛÇÝ Ï³Ùáõñç /´àô²î-Ç Ñ³ñ¨³ÝáõÃÛ³Ùµ/</t>
  </si>
  <si>
    <t>Ð»Í³Ý³ÛÇÝ Ï³Ùáõñç /§ê»ñå³ÝïÇÝ³¦ êäÀ-Ç Ñ³ñ¨³ÝáõÃÛ³Ùµ/</t>
  </si>
  <si>
    <t>àéá·Ù³Ý ó³Ýó` 9853 ·.Ù., ³Û¹ ÃíáõÙ`</t>
  </si>
  <si>
    <t>1980, 1998, 2001</t>
  </si>
  <si>
    <t>1)</t>
  </si>
  <si>
    <t xml:space="preserve">  àõÛÍ-êÇëÇ³Ý /·»ï³÷ÝÛ³ Ã³Õ³Ù³ë/ 4003 ·.Ù.</t>
  </si>
  <si>
    <t>2)</t>
  </si>
  <si>
    <t xml:space="preserve">  àõÛÍ-êÇëÇ³Ý /Ó³Ë³÷ÝÛ³ Ã³Õ³Ù³ë/ 4750 ·.Ù.</t>
  </si>
  <si>
    <t>3)</t>
  </si>
  <si>
    <t xml:space="preserve">  ²Û·»·áñÍ³Ï³ÝÇ ³ñï³ùÇÝ ·ÇÍ` 1100 ·.Ù.</t>
  </si>
  <si>
    <t>æñ³ÛÇÝ Ñ³Û»ÉÇÝ»ñ</t>
  </si>
  <si>
    <t>¼áõ·³ñ³Ý ºñ¨³ÝÛ³Ý ³Û·áõÙ</t>
  </si>
  <si>
    <t>Ü»ñÑ³Ù³ÛÝù³ÛÇÝ Ýß³Ý³ÏáõÃÛ³Ý 
ç»ñÙ³Ù³ï³Ï³ñ³ñÙ³Ý Ñ³Ù³Ï³ñ·  14,615կմ</t>
  </si>
  <si>
    <r>
      <t xml:space="preserve">öáÕáó³ÛÇÝ Éáõë³íáñáõÃÛáõÝ  </t>
    </r>
    <r>
      <rPr>
        <i/>
        <sz val="12"/>
        <rFont val="Arial Armenian"/>
        <family val="2"/>
      </rPr>
      <t>/01.12.08Ã. ¹ñáõÃÛ³Ùµ/, ³Û¹ ÃíáõÙ`</t>
    </r>
  </si>
  <si>
    <r>
      <t xml:space="preserve">   ¶áñÍáÕ ·ÍÇ »ñÏ³ñ. 1800Ù 
  </t>
    </r>
    <r>
      <rPr>
        <i/>
        <sz val="12"/>
        <rFont val="Arial Armenian"/>
        <family val="2"/>
      </rPr>
      <t>/01.12.08Ã. ¹ñáõÃÛ³Ùµ/</t>
    </r>
  </si>
  <si>
    <r>
      <t xml:space="preserve">   ²éÏ³ Ñ»Ý³ëÛáõÝ»ñ  Ù»Í` 375 Ñ³ï 
   </t>
    </r>
    <r>
      <rPr>
        <i/>
        <sz val="12"/>
        <rFont val="Arial Armenian"/>
        <family val="2"/>
      </rPr>
      <t>/01.12.08Ã. ¹ñáõÃÛ³Ùµ/</t>
    </r>
  </si>
  <si>
    <r>
      <t xml:space="preserve">   ²éÏ³ Ñ»Ý³ëÛáõÝ»ñ ÷áùñ`110 Ñ³ï 
   </t>
    </r>
    <r>
      <rPr>
        <i/>
        <sz val="12"/>
        <rFont val="Arial Armenian"/>
        <family val="2"/>
      </rPr>
      <t>/01.12.08Ã. ¹ñáõÃÛ³Ùµ/</t>
    </r>
  </si>
  <si>
    <t>4)</t>
  </si>
  <si>
    <r>
      <t xml:space="preserve">   ²éÏ³ ëÝ¹ÇÏ³ÛÇÝ É³Ùå»ñáí Éáõë³ïáõÝ»ñ` 108 Ñ³ï  </t>
    </r>
    <r>
      <rPr>
        <i/>
        <sz val="12"/>
        <rFont val="Arial Armenian"/>
        <family val="2"/>
      </rPr>
      <t>/01.12.08Ã. ¹ñáõÃÛ³Ùµ/</t>
    </r>
  </si>
  <si>
    <r>
      <t xml:space="preserve">öáÕáó³ÛÇÝ Éáõë³íáñáõÃÛáõÝ,  </t>
    </r>
    <r>
      <rPr>
        <i/>
        <sz val="12"/>
        <rFont val="Arial Armenian"/>
        <family val="2"/>
      </rPr>
      <t>³Û¹ ÃíáõÙ`</t>
    </r>
  </si>
  <si>
    <t>01.12.2008Ã.-01.09.2010Ã.</t>
  </si>
  <si>
    <t>Èáõë³Ù÷á÷ 153 Ñ³ï</t>
  </si>
  <si>
    <t>¶ÍÇ »ñÏ³ñáõÃÛáõÝ  12120 Ù</t>
  </si>
  <si>
    <t>Ð»Ý³ëÛáõÝ Ù»Í 57 Ñ³ï</t>
  </si>
  <si>
    <t>01.09.2012Ã.</t>
  </si>
  <si>
    <t>äÉ³ëïÙ³ëë» Éáõë³Ù÷á÷ 53 Ñ³ï</t>
  </si>
  <si>
    <t>¾É. Ñ³Õáñ¹³É³ñÇ »ñÏ³ñáõÃÛáõÝ 18.66X100 ·Ù</t>
  </si>
  <si>
    <t>Ð»Ý³ëÛáõÝ 53 Ñ³ï</t>
  </si>
  <si>
    <t>Ð³ßíÇãÇ ïáõ÷ 5 Ñ³ï</t>
  </si>
  <si>
    <t>5)</t>
  </si>
  <si>
    <t>²íïáÙ³ï ÷áË³ñÏÇã 5 Ñ³ï</t>
  </si>
  <si>
    <t>6)</t>
  </si>
  <si>
    <t>ØÇ³ý³½ ¿É. Ñ³ßíÇã 5 Ñ³ï</t>
  </si>
  <si>
    <t>7)</t>
  </si>
  <si>
    <t>¾É. Å³Ù³Ý³ÏÇ é»É» 5 Ñ³ï</t>
  </si>
  <si>
    <t>8)</t>
  </si>
  <si>
    <t>¿É. Éáõë³íáñáõÃÛ³Ý É³Ùå 14 Ñ³ï</t>
  </si>
  <si>
    <t>öáÕáóÝ»ñ   446.4 Ñ³½.ùÙ</t>
  </si>
  <si>
    <t>2013Ã.</t>
  </si>
  <si>
    <t>Ðñ³å³ñ³ÏÝ»ñ  6.9 Ñ³½ ùÙ, ³Û¹ ÃíáõÙ`</t>
  </si>
  <si>
    <t>ì. àëÏ³ÝÛ³ÝÇ ³Ýí³Ý ³½³ï³Ù³ñïÇ hñ³å³ñ³Ï` 4.5 Ñ³½.ù.Ù.</t>
  </si>
  <si>
    <t>§Ø³Ûñ ³ñÓ³Ý¦ hñ³å³ñ³Ï`  0.9 Ñ³½.ùÙ</t>
  </si>
  <si>
    <t>§àñáï³Ý¦ ÏÇÝáÃ³ïñáÝ hñ³å³ñ³Ï` 1.5 Ñ³½.ùÙ</t>
  </si>
  <si>
    <t>êÇë³Ï Ü³Ñ³å»ïÇ Ññ³å³ñ³Ï    3.7 Ñ.ùÙ</t>
  </si>
  <si>
    <t>2008Ã</t>
  </si>
  <si>
    <t>Ò¨³íáñ Éáõë³ïáõ ÷áùñ Ñ»Ý³ëÛáõÝáí 19 Ñ³ï /êÇë³Ï Ü³Ñ³å»ïÇ Ññ³å³ñ³Ï/</t>
  </si>
  <si>
    <t>2010թ.</t>
  </si>
  <si>
    <t>Ê³Õ³Ññ³å³ñ³ÏÝ»ñ 7.835 Ñ³½ ùÙ, ³Û¹ ÃíáõÙ`</t>
  </si>
  <si>
    <t xml:space="preserve">     êÇë³Ï³Ý 50                            0.415 Ñ³½.ù.Ù.</t>
  </si>
  <si>
    <t xml:space="preserve">     ÞÇñí³Ý½³¹» 2-³`                 0.87 Ñ³½.ù.Ù.</t>
  </si>
  <si>
    <t xml:space="preserve">     Æëñ³»É-úñÇ 3-³`                    0.95 Ñ³½.ù.Ù.</t>
  </si>
  <si>
    <t xml:space="preserve">     Ê³ÝçÛ³Ý 3-³`                         0.79 Ñ³½.ù.Ù.</t>
  </si>
  <si>
    <t xml:space="preserve">     üÇ½ÏáõÉïáõñÝÇÏÝ»ñÇ 6`         0.37 Ñ³½.ù.Ù.</t>
  </si>
  <si>
    <r>
      <t xml:space="preserve">     ¶³ÛÇ 1`                                     1.2 Ñ³½.ù.Ù. 
</t>
    </r>
    <r>
      <rPr>
        <i/>
        <sz val="12"/>
        <rFont val="Arial Armenian"/>
        <family val="2"/>
      </rPr>
      <t>³Û¹ ÃíáõÙ`</t>
    </r>
  </si>
  <si>
    <t>ա)</t>
  </si>
  <si>
    <t xml:space="preserve"> ê³Ñ³ñ³Ý 3.6x0.7x2.4</t>
  </si>
  <si>
    <t>բ)</t>
  </si>
  <si>
    <t xml:space="preserve"> ÞÕÃ³Ý»ñáí ÷áùñ ×á×³Ý³Ï 2.5x0.5x1.8</t>
  </si>
  <si>
    <t>գ)</t>
  </si>
  <si>
    <t xml:space="preserve"> ¼ëå³Ý³Ïáí ×á×³Ý³Ï /4 ï»Õ/ , 2.6x0.4x0.8</t>
  </si>
  <si>
    <t>դ)</t>
  </si>
  <si>
    <t xml:space="preserve"> ê»Õ³Ý-Ýëï³ñ³Ý /L-2m/ </t>
  </si>
  <si>
    <t xml:space="preserve">     ¶³ÛÇ 6`                                    1.2 Ñ³½.ù.Ù.</t>
  </si>
  <si>
    <t xml:space="preserve">     ¶³ÛÇ 12`                                  1.2 Ñ³½.ù.Ù.</t>
  </si>
  <si>
    <t>9)</t>
  </si>
  <si>
    <t xml:space="preserve">     Æëñ³յ»É-úñÇ 1-·`                    0.42 Ñ³½.ù.Ù.</t>
  </si>
  <si>
    <t>10)</t>
  </si>
  <si>
    <t xml:space="preserve">     êÇë³Ï³Ý 48`                           0.42 Ñ³½.ù.Ù.</t>
  </si>
  <si>
    <t>Î³Ý³ã ï³ñ³ÍùÝ»ñ /·³½áÝÝ»ñ/ 12.4 Ñ³½.ùÙ, ³Û¹ ÃíáõÙ`</t>
  </si>
  <si>
    <t xml:space="preserve">       êÇë³Ï³Ý ÷áÕáó`                   3.2 Ñ³½.ù.Ù.</t>
  </si>
  <si>
    <t xml:space="preserve">       ¶.ÜÅ¹»ÑÇ ÷áÕáó`                   1.8 Ñ³½.ù.Ù.</t>
  </si>
  <si>
    <t xml:space="preserve">       â³ñ»ÝóÇ ÷áÕáó`                   4.2 Ñ³½.ù.Ù.</t>
  </si>
  <si>
    <t xml:space="preserve">       ÞÇñí³Ý½³¹»Ç ÷áÕáó`          1.2 Ñ³½.ù.Ù.</t>
  </si>
  <si>
    <t xml:space="preserve">       Æëñ³յ»É-úñÇ ÷áÕáó`               2.0 Ñ³½.ù.Ù.</t>
  </si>
  <si>
    <t xml:space="preserve">Ø³ñ½³¹³ßï 18000ùÙ   </t>
  </si>
  <si>
    <t>1991Ã.</t>
  </si>
  <si>
    <t>üáõïµáÉÇ ÷áùñ ¹³ßï</t>
  </si>
  <si>
    <t>êÇë³Ï³Ý 46 ² ß»ÝùÇ ·³½³ï³ñ</t>
  </si>
  <si>
    <t>ÞÇñí³Ý½³¹» Ã³Õ³Ù³ëÇ ·³½³ï³ñ</t>
  </si>
  <si>
    <t>2007Ã.</t>
  </si>
  <si>
    <t>êÇëÇ³ÝÇ ù³Õ³ù³ÛÇÝ Ñ³Ù³ÛÝùÇ í³ñã³Ï³Ý ß»ÝùÇ ·³½ÇýÇÏ³óÙ³Ý Ñ³Ù³Ï³ñ· 227·Ù</t>
  </si>
  <si>
    <t>2009Ã.</t>
  </si>
  <si>
    <t>¶³ÛÇ ÃÇí 7 ß»ÝùÇ Ãíáí 38 µÝ³Ï³ñ³ÝÝ»ñ /1,2,3,4,5,7,8,11,13,14,15,16,17,19,20,22,23,24,25,26,27,28, 29,31,34,35,36,38,39,40,41,42,45,46,47,48,49 ¨ 50/</t>
  </si>
  <si>
    <t>§´ÉÃµÉÃ³ÝÇ¦ ï³ñ³Íù`  2600.0  ù³é.Ù</t>
  </si>
  <si>
    <t>Քլորակայան</t>
  </si>
  <si>
    <t>Պահակատուն</t>
  </si>
  <si>
    <t>Ջրամբար</t>
  </si>
  <si>
    <t>§Ø»Í ³ÕµÛáõñÇ¦ ï³ñ³Íù` 300.0 ù³é.Ù</t>
  </si>
  <si>
    <t>§ê¨ ³ÕµÛáõñÇ¦ ï³ñ³Íù` 1500.0 ù³é.Ù</t>
  </si>
  <si>
    <t>Կապտաժ</t>
  </si>
  <si>
    <t>Øñ·³ïáõ ³Û·Ç   17 Ñ³ /ê¨ ³ÕµÛáõñÇ ï³ñ³Íù/</t>
  </si>
  <si>
    <t>üÇ½ÏáõÉïáõñÝÇÏÝ»ñÇ ÃÇí 6 ß»ÝùÇ 1-ÇÝ Ñ³ñÏáõÙ բացվածք 219.0 ùÙ</t>
  </si>
  <si>
    <t>äáÙå³Ï³Û³ÝÇ ÏÇë³Ï³éáõÛó ß»Ýù /àõÛÍÇ í³ñã³Ï³Ý ï³ñ³ÍùÇÝ ë³ÑÙ³Ý³ÏÇó/</t>
  </si>
  <si>
    <t>²ñï³¹ñ³Ï³Ý ÏÇë³Ï³éáõÛó ß»Ýù /àõÛÍÇ í³ñã³Ï³Ý ï³ñ³ÍùÇÝ ë³ÑÙ³Ý³ÏÇó/</t>
  </si>
  <si>
    <t>²Õµ³ñÏÕ /Ù»Í/    15 Ñ³ï</t>
  </si>
  <si>
    <t>2010Ã.</t>
  </si>
  <si>
    <t>²Õµ³ñÏÕ /÷áùñ/    15 Ñ³ï</t>
  </si>
  <si>
    <t>²Õµ³Ù³Ý  / 7Ñ³ï /</t>
  </si>
  <si>
    <t xml:space="preserve">²ÉÛáõÙÇÝ»  Ï³Ù³ñ³Ó¨ å³ïáõÑ³ÝÝ»ñ (1.09x1.76 R=0.52Ù), 6 Ñ³ï՝        17.4ùÙ      </t>
  </si>
  <si>
    <t>ä³ïáõÑ³ÝÝ»ñÇ ³å³ÏÇ 16.6ùÙ</t>
  </si>
  <si>
    <t xml:space="preserve">²ÉÛáõÙÇÝ» ³å³Ï»å³ï íÇïñ³ÅÝ»ñ (0.75x3.70Ù) 2 Ñ³ï՝  5.55 ùÙ            </t>
  </si>
  <si>
    <t xml:space="preserve">²ÉÛáõÙÇÝ» ¹éÝ»ñ (1.22x2.54 R=0.52Ù-1 Ñ³ï /Ù»Ï ÷»ÕÏÁ ãÏ³/, 1.55x3.7Ù- 1 Ñ³ï)  9.26ùÙ </t>
  </si>
  <si>
    <t>¸éÝ»ñÇ ³å³ÏÇÝ»ñ   4.50 ùÙ</t>
  </si>
  <si>
    <t>²ÉÛáõÙÇÝ» ³å³Ï»å³ï Éáõë³ÙáõïÝ»ñ  /3 Ñ³ï/ 1.32 X 1.97 /7.8ùÙ/</t>
  </si>
  <si>
    <t>²ÉÛáõÙÇÝ» Ï³Ù³ñ³Ó¨ ¹áõé  /1Ñ³ï/ 2.30 X 2.13, R=1.15Ù/,  /7.0ùÙ/</t>
  </si>
  <si>
    <t xml:space="preserve">Ð»Ý³ëÛáõÝ  38 Ñ³ï </t>
  </si>
  <si>
    <t>01.12.2010Ã.§êÇëÇ³ÝÇ µÝ³Ï³ñ³Ý³ÛÇÝ ÏáÙáõÝ³É ïÝï.¦ Ðà²Î-Ç ÏáÕÙÇó Çñ³Ï³Ý.</t>
  </si>
  <si>
    <t>Èáõë³ïáõ 49 Ñ³ï</t>
  </si>
  <si>
    <t>Էլեկտրական ·ÍÇ »ñÏ³ñáõÃÛáõÝ 1625X2</t>
  </si>
  <si>
    <t>Ø»ï³Õ³Ï³Ý ×³Õ³ß³ñ /14.9 ùÙ/</t>
  </si>
  <si>
    <t>ºñÏï³íñ /³é³ÝÓÇÝ ÏïáñÝ»ñáí, 0.23ïÝ/</t>
  </si>
  <si>
    <t>ö³Ûï» ¹éÝ»ñ ³é³Ýó ßñç³Ý³Ï /33ùÙ/</t>
  </si>
  <si>
    <t>ö³Ûï» ¹éÝ»ñ ³é³Ýó ßñç³Ý³Ï, 2 Ñ³ï  /2.4ùÙ/</t>
  </si>
  <si>
    <t>²Õµ³Ù³Ý         30 Ñ³ï</t>
  </si>
  <si>
    <t>2011Ã.</t>
  </si>
  <si>
    <t>²Õµ³Ù³Ý         10 Ñ³ï</t>
  </si>
  <si>
    <t>2012թ.</t>
  </si>
  <si>
    <t>²Õµ³Ù³Ý         40 Ñ³ï</t>
  </si>
  <si>
    <t>Ö³Ý³å³ñÑ³ÛÇÝ Ýß³ÝÝ»ñ</t>
  </si>
  <si>
    <t>Լուսացույցներ` զգուշացնող թարթող /3 հատ/</t>
  </si>
  <si>
    <t>2009թ.</t>
  </si>
  <si>
    <t>Լուսացույցներ /11 հատ/</t>
  </si>
  <si>
    <t>Հասարակական զուգարաններ /2 հատ/</t>
  </si>
  <si>
    <t>2014թ.</t>
  </si>
  <si>
    <t>Կանգառներ /8 հատ/</t>
  </si>
  <si>
    <t>Նստարան /1000x800x1500մմ/ 13 հատ</t>
  </si>
  <si>
    <t>Աղբաման /250x400մմ/ 10 հատ</t>
  </si>
  <si>
    <t>Մալուխ /բազմաջիղ պղինձ, 2x4մմ/  500մ</t>
  </si>
  <si>
    <t>Լուսատու /D=200մմ/ 30հատ</t>
  </si>
  <si>
    <t>Լուսատու / 446 հատ/</t>
  </si>
  <si>
    <t>2015թ</t>
  </si>
  <si>
    <t>Նստարաններ 19 հատ</t>
  </si>
  <si>
    <t>2017թ.</t>
  </si>
  <si>
    <t>Լուսատուների կառուցում և վերանորոգում (175 հատ)</t>
  </si>
  <si>
    <t>Աղբաման /ՈՒրբան/ 28 հատ</t>
  </si>
  <si>
    <t>2018թ.</t>
  </si>
  <si>
    <t>108մմ տրամագծով՝ 1328գծմ, 159մմ տրամագծով՝ 10275գծմ, 219մմ տրամագծով՝ 1980գծմ, 273մմ տրամագծով՝ 250գծմ, 530մմ տրամագծով՝ 147գծմ խողովակները և d-100 մակնիշի 10հատ, d-150 մակնիշի 70 հատ, d-200 մակնիշի 4 հատ փականներ:</t>
  </si>
  <si>
    <t>ԸՆԴԱՄԵՆԸ ՍԻՍԻԱՆ ՔԱՂԱՔ</t>
  </si>
  <si>
    <t>ՏՈԼՈՐՍ</t>
  </si>
  <si>
    <t>Խմելու ջրի ցանցեր</t>
  </si>
  <si>
    <t>Կոյուղի</t>
  </si>
  <si>
    <t>Շենքերի ջեռուցման ցանց</t>
  </si>
  <si>
    <t>Ոռոգման ջրատար</t>
  </si>
  <si>
    <t>Ջրի պոմպ</t>
  </si>
  <si>
    <t>ԲՆՈՒՆԻՍ</t>
  </si>
  <si>
    <t>Աղբյուր Քոսի</t>
  </si>
  <si>
    <t>Աղբյուր Քահրիգ</t>
  </si>
  <si>
    <t>Երկաթյա տնակ</t>
  </si>
  <si>
    <t>ԴԱՍՏԱԿԵՐՏ</t>
  </si>
  <si>
    <t>Խմելու ջրի ներտնտեսային ցանց</t>
  </si>
  <si>
    <t>Խմելու ջրի արտաքին ցանց</t>
  </si>
  <si>
    <t>Գերեզմանատուն</t>
  </si>
  <si>
    <t>Ներհանքային կամուրջ</t>
  </si>
  <si>
    <t>Համայնքի լուսավորության ցանց</t>
  </si>
  <si>
    <t>ՀԱՑԱՎԱՆ</t>
  </si>
  <si>
    <t>Ոռոգման խողովակաշար</t>
  </si>
  <si>
    <t>ԹԱՍԻԿ</t>
  </si>
  <si>
    <t>Խմելու ջրի խողովակներ</t>
  </si>
  <si>
    <t>Գյուղամիջյան ճանապարհ</t>
  </si>
  <si>
    <t>Գետանցում</t>
  </si>
  <si>
    <t>Փողոցային  լուսավորություն</t>
  </si>
  <si>
    <t>Խմելու ջրի ջրագծի,ՕԿՋ-ի ջրընդունիչ</t>
  </si>
  <si>
    <t xml:space="preserve"> ԱՂԻՏՈՒ</t>
  </si>
  <si>
    <t>Ոռոգման ջրագիծ</t>
  </si>
  <si>
    <t>Ներքին խմելու ջրի ցանց</t>
  </si>
  <si>
    <t>Ներտնային ոռոգման ցանց</t>
  </si>
  <si>
    <t>ՎԱՂԱՏԻՆ</t>
  </si>
  <si>
    <t>Ջրագծի ներքին ցանց</t>
  </si>
  <si>
    <t>ՈՐՈՏՆԱՎԱՆ</t>
  </si>
  <si>
    <t>Ներհամայնքային ջրագիծ</t>
  </si>
  <si>
    <t>Ույծ</t>
  </si>
  <si>
    <t>Ներհամայնքային ներհամայնքային փողոցներ և հրապարակ</t>
  </si>
  <si>
    <t>Հուշարձան</t>
  </si>
  <si>
    <t>Հուշարձան-աղբյուր</t>
  </si>
  <si>
    <t>Մատուռ</t>
  </si>
  <si>
    <t>Կամուրջ  Այրի</t>
  </si>
  <si>
    <t>Եկեղեցի քանդված</t>
  </si>
  <si>
    <t>Մետաղյա տնակ</t>
  </si>
  <si>
    <t>ԴԱՐԲԱՍ</t>
  </si>
  <si>
    <t>1941-1945թթ  զոհվածների հիշատակին նվիրված հուշաղբյուր</t>
  </si>
  <si>
    <t>Արևային օդատաքացման համակարգ</t>
  </si>
  <si>
    <t>Ցերեկային լուսավորության երկաթե սյուներ</t>
  </si>
  <si>
    <t>Լուսադիոդային լուսարձակներ</t>
  </si>
  <si>
    <t>Ցերեկային լուսարձակներ</t>
  </si>
  <si>
    <t>Ցերեկային լուսավորության ցանց</t>
  </si>
  <si>
    <t>Եղեռնի նահատակներիհիշատակին նվիրված խաչքար</t>
  </si>
  <si>
    <t>ՇԱՄԲ</t>
  </si>
  <si>
    <t xml:space="preserve"> Արցախյան պատերազմում զոհվածների հիշատակին նվիրված խաչքար-պուրակ </t>
  </si>
  <si>
    <t xml:space="preserve"> Անասունների ջրելատեղ Եռաբլուրում</t>
  </si>
  <si>
    <t>ԳԵՏԱԹԱՂ</t>
  </si>
  <si>
    <t>Ներհամայնքային ջրամատակարարման համակարգ</t>
  </si>
  <si>
    <t>Ներհամայնքային  ոռոգման  համակարգ</t>
  </si>
  <si>
    <t>Եկեղեցի</t>
  </si>
  <si>
    <t>Խաչքար</t>
  </si>
  <si>
    <t>ԼՈՐ</t>
  </si>
  <si>
    <t>Ջրանցք</t>
  </si>
  <si>
    <t>Ոռոգման ցանց</t>
  </si>
  <si>
    <t>Հուշարձան-մահարձան</t>
  </si>
  <si>
    <t>Ներհամայնքային կամուրջ</t>
  </si>
  <si>
    <t>ՇԵՆԱԹԱՂ</t>
  </si>
  <si>
    <t>Աղբյուր հուշարձան</t>
  </si>
  <si>
    <t>ՆՈՐԱՎԱՆ</t>
  </si>
  <si>
    <t>Խմելու ջրի ջրավազան</t>
  </si>
  <si>
    <t>Խմելու ջրի ներքին ցանց</t>
  </si>
  <si>
    <t>Ճաբապարհ Նոր Նորավան</t>
  </si>
  <si>
    <t>ՇԱՔԻ</t>
  </si>
  <si>
    <t>Ներհամայնքային ոռոգման համակարգ</t>
  </si>
  <si>
    <t>Եևկաթյան նստարան</t>
  </si>
  <si>
    <t>Մետաղյա խող.ջրագիծ</t>
  </si>
  <si>
    <t>Մետաղյա խող. հենասյուն</t>
  </si>
  <si>
    <t>2014-2016</t>
  </si>
  <si>
    <t>Հաղորդալար</t>
  </si>
  <si>
    <t>2014-2017</t>
  </si>
  <si>
    <t>Փողոցային  լուսամփոփներ</t>
  </si>
  <si>
    <t>ՇԱՂԱՏ</t>
  </si>
  <si>
    <t>Ջրագիծ</t>
  </si>
  <si>
    <t>Ցանցային անլար  սարք</t>
  </si>
  <si>
    <t>ԻՇԽԱՆԱՍԱՐ</t>
  </si>
  <si>
    <t>Ավտոկանգառ</t>
  </si>
  <si>
    <t>ԱՆԳԵՂԱԿՈԹ</t>
  </si>
  <si>
    <t>Սպանդարյան-Անգեղակոթ ջրատար</t>
  </si>
  <si>
    <t>Ջրի ներքին ցանց</t>
  </si>
  <si>
    <t>ԸՆԴԱՄԵՆԸ  ԲՆԱԿԱՎԱՅՐԵՐ</t>
  </si>
  <si>
    <t>ԸՆԴԱՄԵՆԸ  ՀԱՄԱՅՆՔ</t>
  </si>
  <si>
    <t xml:space="preserve">                                        Հավելված 3                                                                                                                                                                                                                                      ՀՀ Սյունիքի մարզի  Սիսիանի համայնքի ավագանու 2018թ.                                                         _______________  ____-ի թիվ _____(Ա)  որոշման</t>
  </si>
  <si>
    <r>
      <t xml:space="preserve">                                                    Ց Ա Ն Կ 
       </t>
    </r>
    <r>
      <rPr>
        <i/>
        <sz val="11"/>
        <rFont val="GHEA Grapalat"/>
        <family val="3"/>
      </rPr>
      <t>ՍԻՍԻԱՆԻ ՀԱՄԱՅՆՔԻՆ ՍԵՓԱԿԱՆՈՒԹՅԱՆ ԻՐԱՎՈՒՆՔՈՎ 
             ՊԱՏԿԱՆՈՂ ՇԻՆՈՒԹՅՈՒՆՆԵՐԻ ԵՎ ԿԱՌՈՒՅՑՆԵՐԻ</t>
    </r>
    <r>
      <rPr>
        <i/>
        <sz val="12"/>
        <rFont val="GHEA Grapalat"/>
        <family val="3"/>
      </rPr>
      <t xml:space="preserve">  </t>
    </r>
  </si>
  <si>
    <t>Համայնքային 
նշանակության շինությունների և
կառույցների անվանումը</t>
  </si>
  <si>
    <t>Շենքեր և շինություններ /դրամ/</t>
  </si>
  <si>
    <t>Շրջ. գործկոմի շենք</t>
  </si>
  <si>
    <t>Սիսիանի քաղաքային համայնքի «Է. Ասյանի անվան Սիսիանի մանկական երաժշտական դպրոց» ՀՈԱԿ</t>
  </si>
  <si>
    <t>Համայնքային նշանակության կառույցներ և
կենսապահովման միջոցներ /կցվում է ցանկը` հավելված 2/</t>
  </si>
  <si>
    <t>Տոլորս բնակավայրի վարչական շենք</t>
  </si>
  <si>
    <t>Ախլաթյան բնակավայրի վարչական շենք</t>
  </si>
  <si>
    <t xml:space="preserve">Ախլաթյան բնակավայրի կաթի ընդունման կետ </t>
  </si>
  <si>
    <t>Ախլաթյան բնակավայրի կենցաղի տուն</t>
  </si>
  <si>
    <t>Բնունիս բնակավայրի վարչական շենք</t>
  </si>
  <si>
    <t>Տորունիք բնակավայրի ակումբի շենք</t>
  </si>
  <si>
    <t>Տորունիք բնակավայրի կերաղացի շենք</t>
  </si>
  <si>
    <t>Տորունիք բնակավայրի երիտասարդական միության  շենք</t>
  </si>
  <si>
    <t>Տորունիք բնակավայրի բուժկետի շենք</t>
  </si>
  <si>
    <t>Դաստակերտ բնակավայրի վարչական շենք</t>
  </si>
  <si>
    <t xml:space="preserve">   Դաստակերտ բնակավայրի  ոչ բնակելի շենք</t>
  </si>
  <si>
    <t>Դաստակերտ բնակավայրի մշակույթի տուն</t>
  </si>
  <si>
    <t>Դաստակերտ բնակավայրի կենցաղի տուն</t>
  </si>
  <si>
    <t>Դաստակերտ բնակավայրի ճաշարան</t>
  </si>
  <si>
    <t>Դաստակերտ բաղնիքի շենք</t>
  </si>
  <si>
    <t xml:space="preserve">Նժդեհ բնակավայրի յոթ  կիսաքանդ շինություններ </t>
  </si>
  <si>
    <t xml:space="preserve">Նժդեհ բնակավայրի ներհամայնքային կամուրջ </t>
  </si>
  <si>
    <t xml:space="preserve">Նժդեհ բնակավայրի նախկին կապի շենք </t>
  </si>
  <si>
    <t xml:space="preserve">Աշոտավան բնակավայրի հանրախանութի  շենք </t>
  </si>
  <si>
    <t>Աշոտավան բնակավայրի պահակի տնակ</t>
  </si>
  <si>
    <t>Աշոտավան բնակավայրի կաթսայատուն</t>
  </si>
  <si>
    <t>Աշոտավան բնակավայրի կենցաղի տուն</t>
  </si>
  <si>
    <t>Աշոտավան բնակավայրի մանկապարտեզի շենք</t>
  </si>
  <si>
    <t>Հացավան բնակավայրի վարչական շենք</t>
  </si>
  <si>
    <t>Հացավան բնակավայրի ծննդատուն</t>
  </si>
  <si>
    <t>Հացավան բնակավյրի խանութի շենք</t>
  </si>
  <si>
    <t>Թասիկ  բնակավյրի  գրասենյակի շենք</t>
  </si>
  <si>
    <t>Թասիկ  բնակավյրի  ակումբ -կինոխցիկ</t>
  </si>
  <si>
    <t xml:space="preserve">Թասիկ  բնակավյրի կաթի հավաքման կետ </t>
  </si>
  <si>
    <t>Թասիկ  բնակավյրի կորմոցեխ</t>
  </si>
  <si>
    <t>Թասիկ  բնակավյրի պահեստ</t>
  </si>
  <si>
    <t>Թասիկ  բնակավյրի բաղնիքի շենք</t>
  </si>
  <si>
    <t>Թասիկ  բնակավյրի նախկին կաթի մշակման կետ</t>
  </si>
  <si>
    <t>Թասիկ  բնակավյրի մանկապարտեզի շենք</t>
  </si>
  <si>
    <t>Սալվարդ բնակավայրի բաղնիքի շենք</t>
  </si>
  <si>
    <t>Սալվարդ բնակավայրի էլեկտրոկայան</t>
  </si>
  <si>
    <t>Սալվարդ բնակավայրի կենցաղի տուն</t>
  </si>
  <si>
    <t>Սալվարդ բնակավայրի ակումբ գրադարան</t>
  </si>
  <si>
    <t>Բռնակոթ  բնակավայրի կենցաղի տուն</t>
  </si>
  <si>
    <t>Աղիտու բնակավայրի ՀՈԱԿ_ի շենք</t>
  </si>
  <si>
    <t>Աղիտու բնակավայրի ակումբի  շենք</t>
  </si>
  <si>
    <t>Վաղատին բնակավայրի վարչական  շենք</t>
  </si>
  <si>
    <t>Վաղատին բնակավայրի կենցաղի տուն</t>
  </si>
  <si>
    <t>Վաղատին բնակավայրի հովվի կացարան</t>
  </si>
  <si>
    <t>Վաղատին բնակավայրի հիվանդանոցի շենք</t>
  </si>
  <si>
    <t>Վաղատին բնակավայրի մշակութի տուն</t>
  </si>
  <si>
    <t>Որոտնավան բնակավայրի պահեստ</t>
  </si>
  <si>
    <t>Որոտնավան բնակավայրի կովանոց</t>
  </si>
  <si>
    <t>ՈՒյծ բնակավայրի մշակույթի տուն</t>
  </si>
  <si>
    <t>ՈՒյծ բնակավայրի գրադարանի շենք</t>
  </si>
  <si>
    <t>ՈՒյծ բնակավայրի մանկապարտեզի կիսակառույց</t>
  </si>
  <si>
    <t>ՈՒյծ բնակավայրի  մանկապարտեզի շենք վերանորոգված</t>
  </si>
  <si>
    <t>ՈՒյծի հիդրոպոմպակայան</t>
  </si>
  <si>
    <t>ՈՒյծ բնակավայրի արտադրական նշանակության շենք /ՀԷԿ-ի ջրընդունիչ պատվար/</t>
  </si>
  <si>
    <t>Լծեն բնակավայրի վարչական շենք</t>
  </si>
  <si>
    <t>Լծեն  բնակավայրի ակումբի շենք</t>
  </si>
  <si>
    <t>Դարբաս  բնակավայրի հիվանդանոցի շենք</t>
  </si>
  <si>
    <t>Դարբաս  բնակավայրի կուլտուրայի տան շենք</t>
  </si>
  <si>
    <t>Դարբաս  բնակավայրի մանկապարտեզի  շենք</t>
  </si>
  <si>
    <t>Դարբաս  բնակավայրի վարչական շենք</t>
  </si>
  <si>
    <t>Դարբաս  բնակավայրի բտման գոմ</t>
  </si>
  <si>
    <t>Դարբաս  բնակավայրի ավտոպարկ</t>
  </si>
  <si>
    <t>Դարբաս  բնակավայրի հացահատիկի պահեստ</t>
  </si>
  <si>
    <t>Դարբաս  բնակավայրի համայնքային կենտրոնի շենք</t>
  </si>
  <si>
    <t>Շամբ  բնակավայրի կովանոց</t>
  </si>
  <si>
    <t>Շամբ  բնակավայրի հորթանոց</t>
  </si>
  <si>
    <t>Շամբ  բնակավայրի խոզանոց</t>
  </si>
  <si>
    <t>Շամբ բնակավայրի հնոցատուն</t>
  </si>
  <si>
    <t>Շամբ բնակավայրի վարչական շենք</t>
  </si>
  <si>
    <t>Շամբ բնակավայրի բաղնիքի շենք</t>
  </si>
  <si>
    <t>Շամբ բնակավայրի խանութի շենք</t>
  </si>
  <si>
    <t>Շամբ բնակավայրի մանկապարտեզի  շենք</t>
  </si>
  <si>
    <t>Շամբ բնակավայրի բետոնե ավտոտնակներ</t>
  </si>
  <si>
    <t xml:space="preserve">Շամբ բնակավայրի կենցաղի տուն </t>
  </si>
  <si>
    <t>Շամբ բնակավայրի կիսավարտ պահեստ</t>
  </si>
  <si>
    <t>Շամբ բնակավայրի հովվի տուն Եռաբլուրում</t>
  </si>
  <si>
    <t>Շամբ բնակավայրի ոչխարանոց</t>
  </si>
  <si>
    <t>Շամբ բնակավայրի անասունների ջրելատեղ Եռաբլուրում</t>
  </si>
  <si>
    <t>Գետաթաղ բնակավայրի ակումբի շենք 1</t>
  </si>
  <si>
    <t>Գետաթաղ բնակավայրի ակումբի շենք 2</t>
  </si>
  <si>
    <t>Գետաթաղ բնակավայրի գրադարան</t>
  </si>
  <si>
    <t>Գետաթաղ բնակավայրի հուշարձան</t>
  </si>
  <si>
    <t>Գետաթաղ բնակավայրի կովանոց համալիր</t>
  </si>
  <si>
    <t>Գետաթաղ բնակավայրի  պահեստ</t>
  </si>
  <si>
    <t>Գետաթաղ բնակավայրի  պոմպակայանի շենք</t>
  </si>
  <si>
    <t>Գետաթաղ բնակավայրի հին դպրոց</t>
  </si>
  <si>
    <t>Գետաթաղ բնակավայրի  բաղնիք/առկա են միայն պատերը/</t>
  </si>
  <si>
    <t>Լոր բնակավայրի  վարչական շենք</t>
  </si>
  <si>
    <t>Լոր բնակավայրի մշակույթի տուն</t>
  </si>
  <si>
    <t>Լոր բնակավայրի  գրադարան</t>
  </si>
  <si>
    <t>Լոր բնակավայրի  Հ.Սահյանի տուն-թանգարան</t>
  </si>
  <si>
    <t>Լոր բնակավայրի  կովանոց</t>
  </si>
  <si>
    <t xml:space="preserve">Լոր բնակավայրի  ջրհան կայան </t>
  </si>
  <si>
    <t>Լոր-Գետաթաղ ջրհան կայան</t>
  </si>
  <si>
    <t>Շենաթաղ բնակավայրի թանգարանի շենք</t>
  </si>
  <si>
    <t>Շենաթաղ բնակավայրի բաղնիքի շենք</t>
  </si>
  <si>
    <t>Շենաթաղ բնակավայրի դպրոցի շենք</t>
  </si>
  <si>
    <t>Շենաթաղ բնակավայրի վարչական շենք</t>
  </si>
  <si>
    <t>Շենաթաղ բնակավայրի ակումբի  շենք</t>
  </si>
  <si>
    <t xml:space="preserve">Շենաթաղ բնակավայրի անասնակերի պահեստ  </t>
  </si>
  <si>
    <t>Շենաթաղ բնակավայրի կովանոց</t>
  </si>
  <si>
    <t>Շենաթաղ բնակավայրի կենցաղի տուն</t>
  </si>
  <si>
    <t>Շենաթաղ բնակավայրի ոչխարանոց անավարտ</t>
  </si>
  <si>
    <t>Շենաթաղ բնակավայրի կերախոհանոց անավարտ</t>
  </si>
  <si>
    <t>Նորավան բնակավայրի մանկապարտեզ</t>
  </si>
  <si>
    <t>Նորավան բնակավայրում բնակարան</t>
  </si>
  <si>
    <t>Նորավան բնակավայրի օժանդակ շինություն,գոմեր</t>
  </si>
  <si>
    <t>Նորավան բնակավայրի ակունքի կիսակառույց շինություն</t>
  </si>
  <si>
    <t>Նորավան բնակավայրի վարչական շենք</t>
  </si>
  <si>
    <t>Նորավան բնակավայրի ակունքի հին պոմպակայն</t>
  </si>
  <si>
    <t>Նորավան բնակավայրի հին գյուղի սպսարկող շինություն</t>
  </si>
  <si>
    <t xml:space="preserve">Շաքի բնակավայրի  կոլտնտ. նախկին շենք </t>
  </si>
  <si>
    <t>Շաքի բնակավայրի ակումբի նոր շենք/վարչական /</t>
  </si>
  <si>
    <t>Շաքի բնակավայրի   ավտոկանգառ</t>
  </si>
  <si>
    <t>Շաղատ  բնակավայրի վարչական  շենք</t>
  </si>
  <si>
    <t>Շաղատ  բնակավայրի ակումբի շենք</t>
  </si>
  <si>
    <t xml:space="preserve">Շաղատ բնակավայրի խանութ </t>
  </si>
  <si>
    <t>Շաղատ բնակավայրի հացի փուռ քանդած</t>
  </si>
  <si>
    <t>Շաղատ բնակավայրի կաթսայատուն</t>
  </si>
  <si>
    <t>Շաղատ բնակավայրի ՆՈՒՀ-ի շենք</t>
  </si>
  <si>
    <t>Շաղատ բնակավայրի բնակելի շենք  28</t>
  </si>
  <si>
    <t>Շաղատ բնակավայրի ձիթհան /թանգարան/</t>
  </si>
  <si>
    <t>Շաղատ բնակավայրի բուժկետի շենք</t>
  </si>
  <si>
    <t>Բալաք բնակավայրի վարչական շենք</t>
  </si>
  <si>
    <t>Մուցք բնակավայրի վարչական շենք</t>
  </si>
  <si>
    <t>Մուցք բնակավայրի ակումբի շենք</t>
  </si>
  <si>
    <t>Անգեղակոթ բնակավայրի վարչական շենք</t>
  </si>
  <si>
    <t>Անգեղակոթ բնակավայրի կենցաղի տուն</t>
  </si>
  <si>
    <t>Անգեղակոթ բնակավայրի ակումբի շենք</t>
  </si>
  <si>
    <t>Իշխանասար</t>
  </si>
  <si>
    <r>
      <rPr>
        <i/>
        <sz val="8"/>
        <rFont val="GHEA Grapalat"/>
        <family val="3"/>
      </rPr>
      <t>Հավելված 4</t>
    </r>
    <r>
      <rPr>
        <sz val="8"/>
        <rFont val="GHEA Grapalat"/>
        <family val="3"/>
      </rPr>
      <t xml:space="preserve">
ՀՀ Սյունիքի մարզի Սիսիանի համայնքի ավագանու 2018թ. _______________  ____-ի թիվ _____(Ա)  որոշման      </t>
    </r>
  </si>
  <si>
    <r>
      <rPr>
        <b/>
        <sz val="12"/>
        <rFont val="ARIAL ARMENIAN"/>
        <family val="2"/>
      </rPr>
      <t xml:space="preserve">ò ² Ü Î </t>
    </r>
    <r>
      <rPr>
        <b/>
        <sz val="11"/>
        <rFont val="Arial Armenian"/>
        <family val="2"/>
      </rPr>
      <t xml:space="preserve">
</t>
    </r>
    <r>
      <rPr>
        <b/>
        <i/>
        <sz val="11"/>
        <rFont val="Arial Armenian"/>
        <family val="2"/>
      </rPr>
      <t>Ð³Ù³ÛÝù³ÛÇÝ ë»÷³Ï³ÝáõÃÛ³Ý ï³ñ»Ï³Ý ·áõÛù³·ñÙ³Ý Å³Ù³Ý³Ï ³é³ç³ó³Í   ³åñ³Ýù³ÝÛáõÃ³Ï³Ý ³ñÅ»ùÝ»ñ Ý»ñÏ³Û³óÝáÕ ÙÇçáóÝ»ñÇ ¹áõñë ·ñÙ³Ý</t>
    </r>
  </si>
  <si>
    <t>ՍԻՍԻԱՆԻ ՀԱՄԱՅՆՔԱՊԵՏԱՐԱՆԻ ԱՇԽԱՏԱԿԱԶՄ</t>
  </si>
  <si>
    <t>N</t>
  </si>
  <si>
    <t>²åñ³ÝùÇ ³Ýí³ÝáõÙÁ</t>
  </si>
  <si>
    <t>Þ³Ñ³·áñÍÙ³Ý ï³ñ»ÃÇíÁ</t>
  </si>
  <si>
    <t>â/Ù</t>
  </si>
  <si>
    <t>ø³Ý³ÏÁ</t>
  </si>
  <si>
    <t>Ð³ßí»Ïßé³ÛÇÝ ³ñÅ»ù /¹ñ³Ù/</t>
  </si>
  <si>
    <t>Ø³ßí³ÍáõÃÛáõÝ /¹ñ³Ù/</t>
  </si>
  <si>
    <t>âÑñÏÇ½íáÕ å³Ñ³ñ³Ý</t>
  </si>
  <si>
    <t>հատ</t>
  </si>
  <si>
    <t>Գորգ</t>
  </si>
  <si>
    <t>Խոլ</t>
  </si>
  <si>
    <t>òáõó³ï³Ëï³Ï</t>
  </si>
  <si>
    <t>Î³¹» ³å³ñ³ï</t>
  </si>
  <si>
    <t>UPS Ï³ñ·³íáñÇã</t>
  </si>
  <si>
    <t>Ð»é³Ëáë³ÛÇÝ Ï³Û³Ý</t>
  </si>
  <si>
    <t>Հեռախոս</t>
  </si>
  <si>
    <t>øë»ñáùë</t>
  </si>
  <si>
    <t>¾É. ï³ù³óáõóÇã</t>
  </si>
  <si>
    <t>Լուսարձակ</t>
  </si>
  <si>
    <t>Պաշտոնական տեղեկագրեր</t>
  </si>
  <si>
    <t>Համակարգիչ Dell լրակազմ (նվիրատվությամբ ստացված համակարգիչ, շահագործման պիտանի չէ)</t>
  </si>
  <si>
    <t>ÎÉáñ ÏÝÇù</t>
  </si>
  <si>
    <t>2016թ.</t>
  </si>
  <si>
    <t>Դրոշմակնիք</t>
  </si>
  <si>
    <t>²íïá¹áÕ 205/70R 14 БЦ-6</t>
  </si>
  <si>
    <t>Սեղան</t>
  </si>
  <si>
    <t>Կաշվե բազկաթոռ</t>
  </si>
  <si>
    <t>Աթոռ</t>
  </si>
  <si>
    <t>Աթոռ կաշվե</t>
  </si>
  <si>
    <t>Աթոռներ</t>
  </si>
  <si>
    <t>Աթոռ սովորական</t>
  </si>
  <si>
    <t>Գրասենյակային աթոռներ</t>
  </si>
  <si>
    <t>Գրաս.աթոռ բարձր.կառավ.</t>
  </si>
  <si>
    <t>Տումբա</t>
  </si>
  <si>
    <t>Սեղան փոքր</t>
  </si>
  <si>
    <t>Դարակ 2 տումբանի</t>
  </si>
  <si>
    <t>Համակարգիչ PIV HDD</t>
  </si>
  <si>
    <t>Համակարգիչ HP230GTZ</t>
  </si>
  <si>
    <t>Համակարգիչ</t>
  </si>
  <si>
    <t>Համակարգիչ HP Compac</t>
  </si>
  <si>
    <t>Համակարգիչ BENQ</t>
  </si>
  <si>
    <t>hat</t>
  </si>
  <si>
    <t>Scaner Genius</t>
  </si>
  <si>
    <t>Անխափան սնուցման սարք</t>
  </si>
  <si>
    <t>Կենտ.պրոց.հովացման սարք</t>
  </si>
  <si>
    <t>ò³Ýó³ÛÇÝ ÏáÝó»Ýïñ³ïáñ 8port 10/100 Network Switch</t>
  </si>
  <si>
    <t>Համակարգիչ լրակազմ</t>
  </si>
  <si>
    <t>Համակարգիչ FLATRON</t>
  </si>
  <si>
    <t>ՍԻՍԻԱՆԻ ՀԱՄԱՅՆՔ</t>
  </si>
  <si>
    <t>Նստարան /1000x800x1500մմ/</t>
  </si>
  <si>
    <t>Աղբաման /250x400մմ/</t>
  </si>
  <si>
    <t>Էներգոխնայող լամպ /TORCH, 5w/</t>
  </si>
  <si>
    <t>Լուսատու /D=200մմ/</t>
  </si>
  <si>
    <t>ՍԻՍԻԱՆԻ ԹԻՎ 1 ՆՈՒՀ ՀՈԱԿ</t>
  </si>
  <si>
    <t>Բաժակ</t>
  </si>
  <si>
    <t>Ճաշի ափսե</t>
  </si>
  <si>
    <t>Հացի աման</t>
  </si>
  <si>
    <t>Սպիտակեղենի կոմպլեկտ</t>
  </si>
  <si>
    <t>Սավոկ</t>
  </si>
  <si>
    <t>Խոզանակ</t>
  </si>
  <si>
    <t>կոմպլ.</t>
  </si>
  <si>
    <t>ՍԻՍԻԱՆԻ ԹԻՎ 2 ՆՈՒՀ ՀՈԱԿ</t>
  </si>
  <si>
    <t>Ափսե դեսերտի</t>
  </si>
  <si>
    <t>Գդալ թեյի</t>
  </si>
  <si>
    <t>Գդալ</t>
  </si>
  <si>
    <t>Գդալ ճաշի</t>
  </si>
  <si>
    <t>ՍԻՍԻԱՆԻ ԹԻՎ 3 ՆՈՒՀ ՀՈԱԿ</t>
  </si>
  <si>
    <t>Ափսե դեսերտ</t>
  </si>
  <si>
    <t>Մատրաս</t>
  </si>
  <si>
    <t>Ափսե ճաշի</t>
  </si>
  <si>
    <t>Բաժակ թեյի</t>
  </si>
  <si>
    <t>Ափսե դեսերտ /միջին/</t>
  </si>
  <si>
    <t>ՍԻՍԻԱՆԻ ԹԻՎ 4 ՆՈՒՀ ՀՈԱԿ</t>
  </si>
  <si>
    <t>Սեղան /հիգ./</t>
  </si>
  <si>
    <t>Հաստ ծածկոց</t>
  </si>
  <si>
    <t>Վերմակակալ</t>
  </si>
  <si>
    <t>Թեյնիկ</t>
  </si>
  <si>
    <t>Սավան</t>
  </si>
  <si>
    <t>Էլ. պլիտա</t>
  </si>
  <si>
    <t>Ափսե /դեսերտ/</t>
  </si>
  <si>
    <t>Փայտե խոհ. տախտակ</t>
  </si>
  <si>
    <t>Դույլ</t>
  </si>
  <si>
    <t>Մաղ /քամիչ/</t>
  </si>
  <si>
    <t>Թեյի սպասք</t>
  </si>
  <si>
    <t>հավաք</t>
  </si>
  <si>
    <t>Սուրճի սպասք</t>
  </si>
  <si>
    <t>Ծաղկաման</t>
  </si>
  <si>
    <t>Սփռոց</t>
  </si>
  <si>
    <t>Ռետինե խողովակ</t>
  </si>
  <si>
    <t>Ափսե /փոքր դեսերտ/</t>
  </si>
  <si>
    <t>Ափսե /մեծ դեսերտ/</t>
  </si>
  <si>
    <t>Դանակ մեծ</t>
  </si>
  <si>
    <t>Բժշկ. թախտ</t>
  </si>
  <si>
    <t>Ափսե /ճաշի/</t>
  </si>
  <si>
    <t>Դաշնամուր &lt;&lt;Սևան&gt;&gt;</t>
  </si>
  <si>
    <t>Դաշնամուր &lt;&lt;Ֆանտազիա&gt;&gt;</t>
  </si>
  <si>
    <t>Քամիչ</t>
  </si>
  <si>
    <t>&lt;&lt;ՍԻՍԻԱՆԻ ՀԱՄԱՅՆՔԻ ՄԱՆԿԱԿԱՆ ԱՐՎԵՍՏԻ ԴՊՐՈՑ&gt;&gt; ՀՈԱԿ</t>
  </si>
  <si>
    <t>Հեռուստացույց</t>
  </si>
  <si>
    <t>Ռուսական պարի շալ</t>
  </si>
  <si>
    <t>&lt;&lt;Ա. ՄԻՆԱՍՅԱՆԻ ԱՆՎԱՆ ՄՊՍԿ&gt;&gt; ՀՈԱԿ</t>
  </si>
  <si>
    <t>Մատ բարբայի</t>
  </si>
  <si>
    <t>Մկնիկ</t>
  </si>
  <si>
    <t>Գոգնոց</t>
  </si>
  <si>
    <t>Պարային կոշիկ</t>
  </si>
  <si>
    <t>Համակարգիչ Samsung</t>
  </si>
  <si>
    <t>&lt;&lt;ՍԻՍԻԱՆԻ ՖՈՒՏԲՈԼԻ ԴՊՐՈՑ&gt;&gt; ՀՈԱԿ</t>
  </si>
  <si>
    <t>Ֆուտբոլիստի համազգեստ</t>
  </si>
  <si>
    <t>կոմպլեկտ</t>
  </si>
  <si>
    <t>Ֆուտբոլիստի գուլպա</t>
  </si>
  <si>
    <t>զույգ</t>
  </si>
  <si>
    <t>Գնդակի ցանց OFFS-2014</t>
  </si>
  <si>
    <t>Կեպի</t>
  </si>
  <si>
    <t>Թևնոց կաուչուկից</t>
  </si>
  <si>
    <t>Շապիկ</t>
  </si>
  <si>
    <t>Երկար շալվար</t>
  </si>
  <si>
    <t>Շապիկ պոլո</t>
  </si>
  <si>
    <t>Շորտ</t>
  </si>
  <si>
    <t>Գիտրի</t>
  </si>
  <si>
    <t>Հողաթափ ամառային</t>
  </si>
  <si>
    <t>Խաղակոշիկ</t>
  </si>
  <si>
    <t>ՍԻՍԻԱՆԻ Զ. Ա. Խաչատրյանի անվան գեղարվեստի դպրոց ՀՈԱԿ</t>
  </si>
  <si>
    <t>Աթոռ սև</t>
  </si>
  <si>
    <t>Ցուցահանդեսի շրջանակ</t>
  </si>
  <si>
    <t>Մոլբերտ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</si>
</sst>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1" x14ac:knownFonts="1">
    <font>
      <sz val="11"/>
      <color theme="1"/>
      <name val="Calibri"/>
      <family val="2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b/>
      <sz val="10"/>
      <name val="Arial Armenian"/>
      <family val="2"/>
    </font>
    <font>
      <sz val="8"/>
      <color theme="1"/>
      <name val="GHEA Grapalat"/>
      <family val="3"/>
    </font>
    <font>
      <sz val="11"/>
      <name val="GHEA Grapalat"/>
      <family val="3"/>
    </font>
    <font>
      <sz val="11"/>
      <name val="ARIAL ARMENIAN"/>
      <family val="2"/>
    </font>
    <font>
      <b/>
      <sz val="11"/>
      <name val="GHEA Grapalat"/>
      <family val="3"/>
    </font>
    <font>
      <sz val="11"/>
      <color rgb="FF000000"/>
      <name val="GHEA Grapalat"/>
      <family val="3"/>
    </font>
    <font>
      <sz val="11"/>
      <color theme="1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b/>
      <sz val="9"/>
      <name val="GHEA Grapalat"/>
      <family val="3"/>
    </font>
    <font>
      <sz val="10"/>
      <name val="ARIAL ARMENIAN"/>
      <family val="2"/>
    </font>
    <font>
      <i/>
      <sz val="10"/>
      <name val="ARIAL ARMENIAN"/>
      <family val="2"/>
    </font>
    <font>
      <sz val="12"/>
      <name val="Arial Armenian"/>
      <family val="2"/>
    </font>
    <font>
      <i/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12"/>
      <color theme="1"/>
      <name val="Sylfaen"/>
      <family val="1"/>
    </font>
    <font>
      <sz val="12"/>
      <color theme="1"/>
      <name val="Arial Armenian"/>
      <family val="2"/>
    </font>
    <font>
      <sz val="12"/>
      <color rgb="FF00000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name val="GHEA Grapalat"/>
      <family val="3"/>
    </font>
    <font>
      <b/>
      <sz val="12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0"/>
      <color theme="1"/>
      <name val="GHEA Grapalat"/>
      <family val="3"/>
    </font>
    <font>
      <sz val="9"/>
      <name val="Arial Armenian"/>
      <family val="2"/>
    </font>
    <font>
      <b/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sz val="10"/>
      <name val="Arial LatArm"/>
      <family val="2"/>
    </font>
    <font>
      <sz val="10"/>
      <color theme="1"/>
      <name val="ARIAL ARMENIAN"/>
      <family val="2"/>
    </font>
    <font>
      <sz val="10"/>
      <color rgb="FF002060"/>
      <name val="ARIAL ARMENIAN"/>
      <family val="2"/>
    </font>
    <font>
      <sz val="10"/>
      <color rgb="FFFF0000"/>
      <name val="ARIAL ARMENIAN"/>
      <family val="2"/>
    </font>
    <font>
      <sz val="11"/>
      <color theme="1"/>
      <name val="Arial Armenian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5" fillId="0" borderId="1" xfId="1" quotePrefix="1" applyFont="1" applyFill="1" applyBorder="1" applyAlignment="1">
      <alignment horizontal="center" vertical="center"/>
    </xf>
    <xf numFmtId="0" fontId="1" fillId="0" borderId="0" xfId="1" quotePrefix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/>
    <xf numFmtId="164" fontId="1" fillId="0" borderId="1" xfId="1" applyNumberFormat="1" applyFont="1" applyFill="1" applyBorder="1" applyAlignment="1"/>
    <xf numFmtId="0" fontId="1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/>
    <xf numFmtId="164" fontId="1" fillId="0" borderId="0" xfId="0" applyNumberFormat="1" applyFont="1" applyFill="1"/>
    <xf numFmtId="0" fontId="1" fillId="0" borderId="0" xfId="1" applyFont="1" applyFill="1" applyAlignment="1">
      <alignment horizontal="left" vertical="center"/>
    </xf>
    <xf numFmtId="2" fontId="1" fillId="0" borderId="0" xfId="1" applyNumberFormat="1" applyFont="1" applyFill="1" applyAlignment="1">
      <alignment horizontal="center"/>
    </xf>
    <xf numFmtId="164" fontId="5" fillId="0" borderId="0" xfId="0" applyNumberFormat="1" applyFont="1" applyFill="1" applyBorder="1" applyAlignment="1"/>
    <xf numFmtId="164" fontId="5" fillId="0" borderId="0" xfId="0" applyNumberFormat="1" applyFont="1" applyFill="1"/>
    <xf numFmtId="0" fontId="5" fillId="0" borderId="0" xfId="0" applyFont="1" applyFill="1"/>
    <xf numFmtId="0" fontId="1" fillId="0" borderId="0" xfId="0" applyFont="1" applyFill="1" applyAlignment="1"/>
    <xf numFmtId="164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/>
    <xf numFmtId="164" fontId="6" fillId="2" borderId="0" xfId="0" applyNumberFormat="1" applyFont="1" applyFill="1"/>
    <xf numFmtId="164" fontId="1" fillId="2" borderId="1" xfId="1" applyNumberFormat="1" applyFont="1" applyFill="1" applyBorder="1" applyAlignment="1"/>
    <xf numFmtId="0" fontId="1" fillId="2" borderId="1" xfId="1" applyNumberFormat="1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1" quotePrefix="1" applyFont="1" applyFill="1" applyBorder="1" applyAlignment="1">
      <alignment horizontal="center"/>
    </xf>
    <xf numFmtId="0" fontId="1" fillId="2" borderId="0" xfId="0" applyFont="1" applyFill="1"/>
    <xf numFmtId="0" fontId="1" fillId="2" borderId="1" xfId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" fillId="2" borderId="0" xfId="1" quotePrefix="1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4" borderId="1" xfId="1" quotePrefix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" fillId="2" borderId="1" xfId="1" quotePrefix="1" applyFont="1" applyFill="1" applyBorder="1" applyAlignment="1">
      <alignment horizontal="center"/>
    </xf>
    <xf numFmtId="1" fontId="9" fillId="2" borderId="1" xfId="1" quotePrefix="1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5" fillId="4" borderId="1" xfId="1" quotePrefix="1" applyFont="1" applyFill="1" applyBorder="1" applyAlignment="1">
      <alignment horizontal="center" vertical="center"/>
    </xf>
    <xf numFmtId="0" fontId="5" fillId="4" borderId="1" xfId="1" quotePrefix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1" fillId="2" borderId="0" xfId="1" applyNumberFormat="1" applyFont="1" applyFill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/>
    </xf>
    <xf numFmtId="0" fontId="1" fillId="4" borderId="1" xfId="1" quotePrefix="1" applyFont="1" applyFill="1" applyBorder="1" applyAlignment="1">
      <alignment horizontal="center"/>
    </xf>
    <xf numFmtId="1" fontId="9" fillId="2" borderId="5" xfId="1" applyNumberFormat="1" applyFont="1" applyFill="1" applyBorder="1" applyAlignment="1">
      <alignment horizontal="center" vertical="center"/>
    </xf>
    <xf numFmtId="1" fontId="9" fillId="2" borderId="6" xfId="1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Fill="1"/>
    <xf numFmtId="1" fontId="1" fillId="2" borderId="0" xfId="0" applyNumberFormat="1" applyFont="1" applyFill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5" borderId="1" xfId="0" applyFont="1" applyFill="1" applyBorder="1"/>
    <xf numFmtId="0" fontId="1" fillId="4" borderId="1" xfId="0" applyFont="1" applyFill="1" applyBorder="1"/>
    <xf numFmtId="0" fontId="5" fillId="4" borderId="1" xfId="1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9" fillId="2" borderId="1" xfId="1" quotePrefix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wrapText="1"/>
    </xf>
    <xf numFmtId="1" fontId="9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top"/>
    </xf>
    <xf numFmtId="1" fontId="14" fillId="2" borderId="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/>
    </xf>
    <xf numFmtId="0" fontId="5" fillId="4" borderId="1" xfId="1" quotePrefix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1" fillId="2" borderId="0" xfId="0" applyNumberFormat="1" applyFont="1" applyFill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19" fillId="0" borderId="0" xfId="0" applyFont="1"/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9" fillId="2" borderId="0" xfId="0" applyFont="1" applyFill="1"/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/>
    <xf numFmtId="0" fontId="19" fillId="3" borderId="0" xfId="0" applyFont="1" applyFill="1"/>
    <xf numFmtId="0" fontId="19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 wrapText="1"/>
    </xf>
    <xf numFmtId="1" fontId="19" fillId="2" borderId="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 wrapText="1"/>
    </xf>
    <xf numFmtId="3" fontId="25" fillId="2" borderId="2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/>
    </xf>
    <xf numFmtId="1" fontId="22" fillId="0" borderId="1" xfId="0" applyNumberFormat="1" applyFont="1" applyBorder="1"/>
    <xf numFmtId="1" fontId="22" fillId="0" borderId="0" xfId="0" applyNumberFormat="1" applyFont="1" applyBorder="1"/>
    <xf numFmtId="0" fontId="20" fillId="0" borderId="0" xfId="0" applyFont="1" applyBorder="1"/>
    <xf numFmtId="0" fontId="20" fillId="0" borderId="0" xfId="0" applyFont="1"/>
    <xf numFmtId="0" fontId="26" fillId="0" borderId="0" xfId="0" applyFont="1" applyFill="1"/>
    <xf numFmtId="0" fontId="19" fillId="2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27" fillId="0" borderId="1" xfId="0" applyFont="1" applyBorder="1"/>
    <xf numFmtId="0" fontId="24" fillId="0" borderId="1" xfId="0" applyFont="1" applyBorder="1"/>
    <xf numFmtId="0" fontId="24" fillId="0" borderId="1" xfId="0" applyFont="1" applyBorder="1" applyAlignment="1">
      <alignment horizontal="center" vertical="center"/>
    </xf>
    <xf numFmtId="0" fontId="27" fillId="0" borderId="1" xfId="0" applyFont="1" applyFill="1" applyBorder="1"/>
    <xf numFmtId="0" fontId="19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/>
    </xf>
    <xf numFmtId="1" fontId="26" fillId="2" borderId="4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9" fillId="0" borderId="1" xfId="0" applyFont="1" applyBorder="1"/>
    <xf numFmtId="3" fontId="28" fillId="0" borderId="1" xfId="0" applyNumberFormat="1" applyFont="1" applyBorder="1"/>
    <xf numFmtId="0" fontId="27" fillId="0" borderId="0" xfId="0" applyFont="1"/>
    <xf numFmtId="0" fontId="30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" fontId="19" fillId="0" borderId="0" xfId="0" applyNumberFormat="1" applyFont="1"/>
    <xf numFmtId="3" fontId="9" fillId="2" borderId="4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31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32" fillId="3" borderId="0" xfId="1" applyFont="1" applyFill="1" applyBorder="1" applyAlignment="1">
      <alignment horizontal="left" vertical="top" wrapText="1"/>
    </xf>
    <xf numFmtId="0" fontId="13" fillId="0" borderId="0" xfId="0" applyFont="1"/>
    <xf numFmtId="0" fontId="4" fillId="4" borderId="2" xfId="0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quotePrefix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1" fontId="14" fillId="2" borderId="7" xfId="1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" fontId="14" fillId="2" borderId="4" xfId="1" applyNumberFormat="1" applyFont="1" applyFill="1" applyBorder="1" applyAlignment="1">
      <alignment horizontal="center" vertical="center"/>
    </xf>
    <xf numFmtId="1" fontId="14" fillId="2" borderId="1" xfId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15" fillId="3" borderId="7" xfId="0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/>
    </xf>
    <xf numFmtId="0" fontId="0" fillId="2" borderId="0" xfId="0" applyFill="1"/>
    <xf numFmtId="0" fontId="42" fillId="2" borderId="1" xfId="0" applyFont="1" applyFill="1" applyBorder="1" applyAlignment="1">
      <alignment horizontal="left" vertical="top"/>
    </xf>
    <xf numFmtId="0" fontId="4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/>
    </xf>
    <xf numFmtId="1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" fontId="17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4" fontId="17" fillId="3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164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41" fillId="2" borderId="5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 wrapText="1"/>
    </xf>
    <xf numFmtId="0" fontId="44" fillId="2" borderId="1" xfId="0" applyFont="1" applyFill="1" applyBorder="1" applyAlignment="1">
      <alignment horizontal="center" vertical="center" wrapText="1"/>
    </xf>
    <xf numFmtId="1" fontId="44" fillId="2" borderId="1" xfId="0" applyNumberFormat="1" applyFont="1" applyFill="1" applyBorder="1" applyAlignment="1">
      <alignment horizontal="center" vertical="center" wrapText="1"/>
    </xf>
    <xf numFmtId="3" fontId="44" fillId="2" borderId="1" xfId="0" applyNumberFormat="1" applyFont="1" applyFill="1" applyBorder="1" applyAlignment="1">
      <alignment horizontal="center" vertical="center" wrapText="1"/>
    </xf>
    <xf numFmtId="164" fontId="45" fillId="2" borderId="0" xfId="0" applyNumberFormat="1" applyFont="1" applyFill="1" applyBorder="1" applyAlignment="1">
      <alignment horizontal="center" vertical="center" wrapText="1"/>
    </xf>
    <xf numFmtId="3" fontId="45" fillId="2" borderId="0" xfId="0" applyNumberFormat="1" applyFont="1" applyFill="1" applyBorder="1" applyAlignment="1">
      <alignment horizontal="center" vertical="center" wrapText="1"/>
    </xf>
    <xf numFmtId="0" fontId="45" fillId="2" borderId="0" xfId="0" applyFont="1" applyFill="1"/>
    <xf numFmtId="0" fontId="43" fillId="2" borderId="3" xfId="0" applyFont="1" applyFill="1" applyBorder="1" applyAlignment="1">
      <alignment horizontal="left" vertical="center" wrapText="1"/>
    </xf>
    <xf numFmtId="0" fontId="44" fillId="2" borderId="3" xfId="0" applyFont="1" applyFill="1" applyBorder="1" applyAlignment="1">
      <alignment horizontal="center" vertical="center" wrapText="1"/>
    </xf>
    <xf numFmtId="1" fontId="44" fillId="2" borderId="3" xfId="0" applyNumberFormat="1" applyFont="1" applyFill="1" applyBorder="1" applyAlignment="1">
      <alignment horizontal="center" vertical="center" wrapText="1"/>
    </xf>
    <xf numFmtId="3" fontId="44" fillId="2" borderId="7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justify" vertical="top" wrapText="1"/>
    </xf>
    <xf numFmtId="0" fontId="0" fillId="2" borderId="1" xfId="0" applyFill="1" applyBorder="1"/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47" fillId="2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 vertical="center"/>
    </xf>
  </cellXfs>
  <cellStyles count="2">
    <cellStyle name="Normal_Shee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14" t="s">
        <v>47</v>
      </c>
      <c r="N1" s="114"/>
      <c r="O1" s="114"/>
      <c r="P1" s="114"/>
      <c r="Q1" s="114"/>
      <c r="R1" s="4"/>
    </row>
    <row r="2" spans="1:19" ht="23.25" customHeight="1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6"/>
      <c r="S2" s="6"/>
    </row>
    <row r="3" spans="1:19" ht="15" customHeight="1" x14ac:dyDescent="0.25">
      <c r="A3" s="116" t="s">
        <v>1</v>
      </c>
      <c r="B3" s="112" t="s">
        <v>2</v>
      </c>
      <c r="C3" s="117" t="s">
        <v>3</v>
      </c>
      <c r="D3" s="111"/>
      <c r="E3" s="111"/>
      <c r="F3" s="117" t="s">
        <v>4</v>
      </c>
      <c r="G3" s="111"/>
      <c r="H3" s="111"/>
      <c r="I3" s="117" t="s">
        <v>5</v>
      </c>
      <c r="J3" s="111"/>
      <c r="K3" s="111"/>
      <c r="L3" s="117" t="s">
        <v>6</v>
      </c>
      <c r="M3" s="111"/>
      <c r="N3" s="111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116"/>
      <c r="B4" s="112"/>
      <c r="C4" s="111" t="s">
        <v>10</v>
      </c>
      <c r="D4" s="111"/>
      <c r="E4" s="111"/>
      <c r="F4" s="112" t="s">
        <v>11</v>
      </c>
      <c r="G4" s="111"/>
      <c r="H4" s="111"/>
      <c r="I4" s="111" t="s">
        <v>12</v>
      </c>
      <c r="J4" s="111"/>
      <c r="K4" s="111"/>
      <c r="L4" s="111" t="s">
        <v>13</v>
      </c>
      <c r="M4" s="111"/>
      <c r="N4" s="111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116"/>
      <c r="B5" s="112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>F14-G14</f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ref="H15:H19" si="4">F15-G15</f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113" t="s">
        <v>42</v>
      </c>
      <c r="C28" s="113"/>
      <c r="D28" s="113"/>
      <c r="E28" s="113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113" t="s">
        <v>44</v>
      </c>
      <c r="C30" s="113"/>
      <c r="D30" s="113"/>
      <c r="E30" s="113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109"/>
      <c r="C31" s="109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110" t="s">
        <v>45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5:14" x14ac:dyDescent="0.25"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</sheetData>
  <mergeCells count="17">
    <mergeCell ref="M1:Q1"/>
    <mergeCell ref="A2:Q2"/>
    <mergeCell ref="A3:A5"/>
    <mergeCell ref="B3:B5"/>
    <mergeCell ref="C3:E3"/>
    <mergeCell ref="F3:H3"/>
    <mergeCell ref="I3:K3"/>
    <mergeCell ref="L3:N3"/>
    <mergeCell ref="B31:C31"/>
    <mergeCell ref="A32:Q32"/>
    <mergeCell ref="E33:N33"/>
    <mergeCell ref="C4:E4"/>
    <mergeCell ref="F4:H4"/>
    <mergeCell ref="I4:K4"/>
    <mergeCell ref="L4:N4"/>
    <mergeCell ref="B28:E28"/>
    <mergeCell ref="B30:E30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16" workbookViewId="0">
      <selection activeCell="B23" sqref="B23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5" width="8.7109375" style="5" customWidth="1"/>
    <col min="6" max="6" width="8.42578125" style="5" customWidth="1"/>
    <col min="7" max="7" width="7.28515625" style="5" customWidth="1"/>
    <col min="8" max="8" width="6.7109375" style="5" customWidth="1"/>
    <col min="9" max="9" width="8.140625" style="5" customWidth="1"/>
    <col min="10" max="10" width="7.140625" style="5" customWidth="1"/>
    <col min="11" max="11" width="7.5703125" style="5" customWidth="1"/>
    <col min="12" max="12" width="7.42578125" style="5" customWidth="1"/>
    <col min="13" max="13" width="7.7109375" style="5" customWidth="1"/>
    <col min="14" max="14" width="8.140625" style="5" customWidth="1"/>
    <col min="15" max="15" width="6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8" ht="57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14" t="s">
        <v>65</v>
      </c>
      <c r="N1" s="114"/>
      <c r="O1" s="114"/>
      <c r="P1" s="114"/>
      <c r="Q1" s="114"/>
      <c r="R1" s="4"/>
    </row>
    <row r="2" spans="1:18" ht="15" customHeight="1" x14ac:dyDescent="0.25">
      <c r="A2" s="120" t="s">
        <v>1</v>
      </c>
      <c r="B2" s="122" t="s">
        <v>2</v>
      </c>
      <c r="C2" s="118" t="s">
        <v>3</v>
      </c>
      <c r="D2" s="119"/>
      <c r="E2" s="119"/>
      <c r="F2" s="118" t="s">
        <v>4</v>
      </c>
      <c r="G2" s="119"/>
      <c r="H2" s="119"/>
      <c r="I2" s="118" t="s">
        <v>5</v>
      </c>
      <c r="J2" s="119"/>
      <c r="K2" s="119"/>
      <c r="L2" s="118" t="s">
        <v>6</v>
      </c>
      <c r="M2" s="119"/>
      <c r="N2" s="119"/>
      <c r="O2" s="54" t="s">
        <v>7</v>
      </c>
      <c r="P2" s="54" t="s">
        <v>8</v>
      </c>
      <c r="Q2" s="54" t="s">
        <v>9</v>
      </c>
      <c r="R2" s="8"/>
    </row>
    <row r="3" spans="1:18" ht="50.25" customHeight="1" x14ac:dyDescent="0.25">
      <c r="A3" s="121"/>
      <c r="B3" s="122"/>
      <c r="C3" s="119" t="s">
        <v>10</v>
      </c>
      <c r="D3" s="119"/>
      <c r="E3" s="119"/>
      <c r="F3" s="122" t="s">
        <v>11</v>
      </c>
      <c r="G3" s="119"/>
      <c r="H3" s="119"/>
      <c r="I3" s="119" t="s">
        <v>12</v>
      </c>
      <c r="J3" s="119"/>
      <c r="K3" s="119"/>
      <c r="L3" s="119" t="s">
        <v>13</v>
      </c>
      <c r="M3" s="119"/>
      <c r="N3" s="119"/>
      <c r="O3" s="55" t="s">
        <v>14</v>
      </c>
      <c r="P3" s="56" t="s">
        <v>15</v>
      </c>
      <c r="Q3" s="55" t="s">
        <v>16</v>
      </c>
      <c r="R3" s="11"/>
    </row>
    <row r="4" spans="1:18" ht="27" customHeight="1" x14ac:dyDescent="0.25">
      <c r="A4" s="121"/>
      <c r="B4" s="122"/>
      <c r="C4" s="56" t="s">
        <v>49</v>
      </c>
      <c r="D4" s="56" t="s">
        <v>18</v>
      </c>
      <c r="E4" s="56" t="s">
        <v>19</v>
      </c>
      <c r="F4" s="56" t="s">
        <v>17</v>
      </c>
      <c r="G4" s="56" t="s">
        <v>18</v>
      </c>
      <c r="H4" s="56" t="s">
        <v>19</v>
      </c>
      <c r="I4" s="56" t="s">
        <v>17</v>
      </c>
      <c r="J4" s="56" t="s">
        <v>18</v>
      </c>
      <c r="K4" s="56" t="s">
        <v>19</v>
      </c>
      <c r="L4" s="56" t="s">
        <v>17</v>
      </c>
      <c r="M4" s="56" t="s">
        <v>18</v>
      </c>
      <c r="N4" s="56" t="s">
        <v>19</v>
      </c>
      <c r="O4" s="56" t="s">
        <v>17</v>
      </c>
      <c r="P4" s="56" t="s">
        <v>17</v>
      </c>
      <c r="Q4" s="56" t="s">
        <v>17</v>
      </c>
      <c r="R4" s="8"/>
    </row>
    <row r="5" spans="1:18" s="45" customFormat="1" ht="63" customHeight="1" x14ac:dyDescent="0.25">
      <c r="A5" s="39">
        <v>1</v>
      </c>
      <c r="B5" s="43" t="s">
        <v>20</v>
      </c>
      <c r="C5" s="39"/>
      <c r="D5" s="40"/>
      <c r="E5" s="40"/>
      <c r="F5" s="49">
        <f>12868.2+3850</f>
        <v>16718.2</v>
      </c>
      <c r="G5" s="41">
        <f>11726.4+1540</f>
        <v>13266.4</v>
      </c>
      <c r="H5" s="41">
        <f>1141.8+2310</f>
        <v>3451.8</v>
      </c>
      <c r="I5" s="41">
        <f>15110-3110</f>
        <v>12000</v>
      </c>
      <c r="J5" s="41">
        <v>8640</v>
      </c>
      <c r="K5" s="41">
        <f>+I5-J5</f>
        <v>3360</v>
      </c>
      <c r="L5" s="41">
        <v>4284.8</v>
      </c>
      <c r="M5" s="41">
        <v>3659.6</v>
      </c>
      <c r="N5" s="41">
        <f>+L5-M5</f>
        <v>625.20000000000027</v>
      </c>
      <c r="O5" s="39"/>
      <c r="P5" s="41"/>
      <c r="Q5" s="40">
        <v>583.79999999999995</v>
      </c>
      <c r="R5" s="50"/>
    </row>
    <row r="6" spans="1:18" s="45" customFormat="1" ht="39" customHeight="1" x14ac:dyDescent="0.25">
      <c r="A6" s="39">
        <v>2</v>
      </c>
      <c r="B6" s="43" t="s">
        <v>21</v>
      </c>
      <c r="C6" s="39"/>
      <c r="D6" s="40"/>
      <c r="E6" s="40"/>
      <c r="F6" s="40">
        <v>2577</v>
      </c>
      <c r="G6" s="40">
        <v>2577</v>
      </c>
      <c r="H6" s="41">
        <f t="shared" ref="H6:H11" si="0">F6-G6</f>
        <v>0</v>
      </c>
      <c r="I6" s="41">
        <v>27808</v>
      </c>
      <c r="J6" s="41">
        <v>24705.5</v>
      </c>
      <c r="K6" s="41">
        <f>I6-J6</f>
        <v>3102.5</v>
      </c>
      <c r="L6" s="41">
        <v>29718.5</v>
      </c>
      <c r="M6" s="41">
        <v>14124.9</v>
      </c>
      <c r="N6" s="41">
        <f>L6-M6</f>
        <v>15593.6</v>
      </c>
      <c r="O6" s="39">
        <v>265.5</v>
      </c>
      <c r="P6" s="41"/>
      <c r="Q6" s="40"/>
      <c r="R6" s="44"/>
    </row>
    <row r="7" spans="1:18" s="45" customFormat="1" ht="38.25" customHeight="1" x14ac:dyDescent="0.25">
      <c r="A7" s="39">
        <v>3</v>
      </c>
      <c r="B7" s="46" t="s">
        <v>22</v>
      </c>
      <c r="C7" s="41">
        <v>15303.2</v>
      </c>
      <c r="D7" s="41">
        <v>15303.2</v>
      </c>
      <c r="E7" s="40">
        <f t="shared" ref="E7:E18" si="1">C7-D7</f>
        <v>0</v>
      </c>
      <c r="F7" s="41"/>
      <c r="G7" s="41"/>
      <c r="H7" s="41">
        <f t="shared" si="0"/>
        <v>0</v>
      </c>
      <c r="I7" s="41"/>
      <c r="J7" s="41"/>
      <c r="K7" s="41">
        <f t="shared" ref="K7:K17" si="2">I7-J7</f>
        <v>0</v>
      </c>
      <c r="L7" s="41"/>
      <c r="M7" s="41"/>
      <c r="N7" s="41">
        <f>L7-M7</f>
        <v>0</v>
      </c>
      <c r="O7" s="41"/>
      <c r="P7" s="41"/>
      <c r="Q7" s="40"/>
      <c r="R7" s="44"/>
    </row>
    <row r="8" spans="1:18" s="45" customFormat="1" ht="45.75" customHeight="1" x14ac:dyDescent="0.25">
      <c r="A8" s="39">
        <v>4</v>
      </c>
      <c r="B8" s="46" t="s">
        <v>23</v>
      </c>
      <c r="C8" s="41">
        <f>7763+10860</f>
        <v>18623</v>
      </c>
      <c r="D8" s="41">
        <v>8694.15</v>
      </c>
      <c r="E8" s="40">
        <f t="shared" si="1"/>
        <v>9928.85</v>
      </c>
      <c r="F8" s="41">
        <v>3070.1669999999999</v>
      </c>
      <c r="G8" s="41">
        <v>2525.2170000000001</v>
      </c>
      <c r="H8" s="41">
        <f t="shared" si="0"/>
        <v>544.94999999999982</v>
      </c>
      <c r="I8" s="41"/>
      <c r="J8" s="41"/>
      <c r="K8" s="41">
        <f t="shared" si="2"/>
        <v>0</v>
      </c>
      <c r="L8" s="41">
        <v>199.9</v>
      </c>
      <c r="M8" s="41">
        <v>76.742000000000004</v>
      </c>
      <c r="N8" s="41">
        <f>L8-M8</f>
        <v>123.158</v>
      </c>
      <c r="O8" s="41">
        <v>660</v>
      </c>
      <c r="P8" s="41">
        <v>134</v>
      </c>
      <c r="Q8" s="40">
        <v>820.8</v>
      </c>
      <c r="R8" s="44"/>
    </row>
    <row r="9" spans="1:18" s="45" customFormat="1" ht="45.75" customHeight="1" x14ac:dyDescent="0.25">
      <c r="A9" s="39">
        <v>5</v>
      </c>
      <c r="B9" s="46" t="s">
        <v>24</v>
      </c>
      <c r="C9" s="41">
        <f>5254+2437+2035.68</f>
        <v>9726.68</v>
      </c>
      <c r="D9" s="41">
        <v>8366.3349999999991</v>
      </c>
      <c r="E9" s="40">
        <f t="shared" si="1"/>
        <v>1360.3450000000012</v>
      </c>
      <c r="F9" s="41">
        <v>1197.9000000000001</v>
      </c>
      <c r="G9" s="42">
        <v>1148.1099999999999</v>
      </c>
      <c r="H9" s="41">
        <f t="shared" si="0"/>
        <v>49.790000000000191</v>
      </c>
      <c r="I9" s="42"/>
      <c r="J9" s="42"/>
      <c r="K9" s="41">
        <f t="shared" si="2"/>
        <v>0</v>
      </c>
      <c r="L9" s="41">
        <v>1124.2</v>
      </c>
      <c r="M9" s="41">
        <v>495.46499999999997</v>
      </c>
      <c r="N9" s="41">
        <f>L9-M9</f>
        <v>628.73500000000013</v>
      </c>
      <c r="O9" s="41"/>
      <c r="P9" s="41">
        <v>5839.4</v>
      </c>
      <c r="Q9" s="41">
        <v>256.60000000000002</v>
      </c>
      <c r="R9" s="44"/>
    </row>
    <row r="10" spans="1:18" s="45" customFormat="1" ht="45.75" customHeight="1" x14ac:dyDescent="0.25">
      <c r="A10" s="39">
        <v>6</v>
      </c>
      <c r="B10" s="46" t="s">
        <v>25</v>
      </c>
      <c r="C10" s="41">
        <v>970</v>
      </c>
      <c r="D10" s="42">
        <f>617.3+C10*5%</f>
        <v>665.8</v>
      </c>
      <c r="E10" s="40">
        <f t="shared" si="1"/>
        <v>304.20000000000005</v>
      </c>
      <c r="F10" s="41">
        <v>206</v>
      </c>
      <c r="G10" s="41">
        <v>123.6</v>
      </c>
      <c r="H10" s="41">
        <f t="shared" si="0"/>
        <v>82.4</v>
      </c>
      <c r="I10" s="42"/>
      <c r="J10" s="42"/>
      <c r="K10" s="41">
        <f t="shared" si="2"/>
        <v>0</v>
      </c>
      <c r="L10" s="41">
        <v>1601.41</v>
      </c>
      <c r="M10" s="41">
        <v>1353.32</v>
      </c>
      <c r="N10" s="41">
        <f t="shared" ref="N10:N18" si="3">L10-M10</f>
        <v>248.09000000000015</v>
      </c>
      <c r="O10" s="41"/>
      <c r="P10" s="42"/>
      <c r="Q10" s="42">
        <v>630.6</v>
      </c>
      <c r="R10" s="44"/>
    </row>
    <row r="11" spans="1:18" s="45" customFormat="1" ht="45.75" customHeight="1" x14ac:dyDescent="0.25">
      <c r="A11" s="39">
        <v>7</v>
      </c>
      <c r="B11" s="46" t="s">
        <v>26</v>
      </c>
      <c r="C11" s="40">
        <v>5939.3</v>
      </c>
      <c r="D11" s="40">
        <f>4835.7+C11*5%</f>
        <v>5132.665</v>
      </c>
      <c r="E11" s="40">
        <f t="shared" si="1"/>
        <v>806.63500000000022</v>
      </c>
      <c r="F11" s="40">
        <v>780.64</v>
      </c>
      <c r="G11" s="40">
        <v>537.44000000000005</v>
      </c>
      <c r="H11" s="41">
        <f t="shared" si="0"/>
        <v>243.19999999999993</v>
      </c>
      <c r="I11" s="40"/>
      <c r="J11" s="40"/>
      <c r="K11" s="41">
        <f t="shared" si="2"/>
        <v>0</v>
      </c>
      <c r="L11" s="40">
        <v>919.95399999999995</v>
      </c>
      <c r="M11" s="41">
        <v>621.55399999999997</v>
      </c>
      <c r="N11" s="41">
        <f t="shared" si="3"/>
        <v>298.39999999999998</v>
      </c>
      <c r="O11" s="40">
        <v>1280.105</v>
      </c>
      <c r="P11" s="40"/>
      <c r="Q11" s="40">
        <v>177.9</v>
      </c>
      <c r="R11" s="44"/>
    </row>
    <row r="12" spans="1:18" s="45" customFormat="1" ht="45.75" customHeight="1" x14ac:dyDescent="0.25">
      <c r="A12" s="39">
        <v>8</v>
      </c>
      <c r="B12" s="43" t="s">
        <v>27</v>
      </c>
      <c r="C12" s="40">
        <v>6883.7</v>
      </c>
      <c r="D12" s="40">
        <f>6119+C12*5%</f>
        <v>6463.1850000000004</v>
      </c>
      <c r="E12" s="40">
        <f t="shared" si="1"/>
        <v>420.51499999999942</v>
      </c>
      <c r="F12" s="40">
        <v>1228.4000000000001</v>
      </c>
      <c r="G12" s="40">
        <v>1130.01</v>
      </c>
      <c r="H12" s="41">
        <f>F12-G12</f>
        <v>98.3900000000001</v>
      </c>
      <c r="I12" s="40"/>
      <c r="J12" s="40"/>
      <c r="K12" s="41">
        <f t="shared" si="2"/>
        <v>0</v>
      </c>
      <c r="L12" s="40">
        <v>2464.6529999999998</v>
      </c>
      <c r="M12" s="40">
        <v>1521.7809999999999</v>
      </c>
      <c r="N12" s="41">
        <f t="shared" si="3"/>
        <v>942.87199999999984</v>
      </c>
      <c r="O12" s="40"/>
      <c r="P12" s="40"/>
      <c r="Q12" s="40">
        <v>2089.1999999999998</v>
      </c>
      <c r="R12" s="44"/>
    </row>
    <row r="13" spans="1:18" s="45" customFormat="1" ht="45.75" customHeight="1" x14ac:dyDescent="0.25">
      <c r="A13" s="39">
        <v>9</v>
      </c>
      <c r="B13" s="43" t="s">
        <v>28</v>
      </c>
      <c r="C13" s="40">
        <f>6856.6+103751.7+1170.6+1554.2</f>
        <v>113333.1</v>
      </c>
      <c r="D13" s="40">
        <f>29233.2+C13*5%</f>
        <v>34899.855000000003</v>
      </c>
      <c r="E13" s="40">
        <f t="shared" si="1"/>
        <v>78433.244999999995</v>
      </c>
      <c r="F13" s="40">
        <v>1405</v>
      </c>
      <c r="G13" s="40">
        <v>784.7</v>
      </c>
      <c r="H13" s="41">
        <f>F13-G13</f>
        <v>620.29999999999995</v>
      </c>
      <c r="I13" s="40"/>
      <c r="J13" s="40"/>
      <c r="K13" s="41">
        <f t="shared" si="2"/>
        <v>0</v>
      </c>
      <c r="L13" s="40">
        <v>18195.382000000001</v>
      </c>
      <c r="M13" s="40">
        <v>15565.62</v>
      </c>
      <c r="N13" s="41">
        <f t="shared" si="3"/>
        <v>2629.7620000000006</v>
      </c>
      <c r="O13" s="40">
        <v>1160.8</v>
      </c>
      <c r="P13" s="40"/>
      <c r="Q13" s="40">
        <v>412.41399999999999</v>
      </c>
      <c r="R13" s="44"/>
    </row>
    <row r="14" spans="1:18" s="45" customFormat="1" ht="56.25" customHeight="1" x14ac:dyDescent="0.25">
      <c r="A14" s="39">
        <v>10</v>
      </c>
      <c r="B14" s="43" t="s">
        <v>29</v>
      </c>
      <c r="C14" s="40">
        <v>12036.3</v>
      </c>
      <c r="D14" s="40">
        <f>7412.2+C14*5%</f>
        <v>8014.0149999999994</v>
      </c>
      <c r="E14" s="40">
        <f t="shared" si="1"/>
        <v>4022.2849999999999</v>
      </c>
      <c r="F14" s="40">
        <v>307.88499999999999</v>
      </c>
      <c r="G14" s="40">
        <v>165.785</v>
      </c>
      <c r="H14" s="41">
        <f t="shared" ref="H14:H19" si="4">F14-G14</f>
        <v>142.1</v>
      </c>
      <c r="I14" s="40"/>
      <c r="J14" s="40"/>
      <c r="K14" s="41">
        <f t="shared" si="2"/>
        <v>0</v>
      </c>
      <c r="L14" s="40">
        <v>2987.9</v>
      </c>
      <c r="M14" s="40">
        <v>1445.92</v>
      </c>
      <c r="N14" s="41">
        <f t="shared" si="3"/>
        <v>1541.98</v>
      </c>
      <c r="O14" s="40">
        <v>52.8</v>
      </c>
      <c r="P14" s="40">
        <v>8.4580000000000002</v>
      </c>
      <c r="Q14" s="40">
        <v>1374.944</v>
      </c>
      <c r="R14" s="44"/>
    </row>
    <row r="15" spans="1:18" s="45" customFormat="1" ht="56.25" customHeight="1" x14ac:dyDescent="0.25">
      <c r="A15" s="39">
        <v>11</v>
      </c>
      <c r="B15" s="43" t="s">
        <v>30</v>
      </c>
      <c r="C15" s="40">
        <f>3020+5070+177.4</f>
        <v>8267.4</v>
      </c>
      <c r="D15" s="40">
        <v>8267.4</v>
      </c>
      <c r="E15" s="40">
        <f t="shared" si="1"/>
        <v>0</v>
      </c>
      <c r="F15" s="40">
        <v>774.97900000000004</v>
      </c>
      <c r="G15" s="40">
        <v>760.39099999999996</v>
      </c>
      <c r="H15" s="41">
        <f t="shared" si="4"/>
        <v>14.588000000000079</v>
      </c>
      <c r="I15" s="40"/>
      <c r="J15" s="40"/>
      <c r="K15" s="41">
        <f t="shared" si="2"/>
        <v>0</v>
      </c>
      <c r="L15" s="40">
        <v>903.58699999999999</v>
      </c>
      <c r="M15" s="40">
        <v>668.351</v>
      </c>
      <c r="N15" s="41">
        <f t="shared" si="3"/>
        <v>235.23599999999999</v>
      </c>
      <c r="O15" s="40"/>
      <c r="P15" s="40">
        <v>54</v>
      </c>
      <c r="Q15" s="40">
        <v>556.38300000000004</v>
      </c>
      <c r="R15" s="44"/>
    </row>
    <row r="16" spans="1:18" s="45" customFormat="1" ht="56.25" customHeight="1" x14ac:dyDescent="0.25">
      <c r="A16" s="39">
        <v>12</v>
      </c>
      <c r="B16" s="43" t="s">
        <v>31</v>
      </c>
      <c r="C16" s="40">
        <f>17600+9809.1+9930.6</f>
        <v>37339.699999999997</v>
      </c>
      <c r="D16" s="40">
        <v>37339.699999999997</v>
      </c>
      <c r="E16" s="40">
        <f t="shared" si="1"/>
        <v>0</v>
      </c>
      <c r="F16" s="40">
        <v>1253.355</v>
      </c>
      <c r="G16" s="40">
        <v>932.60500000000002</v>
      </c>
      <c r="H16" s="41">
        <f>F16-G16</f>
        <v>320.75</v>
      </c>
      <c r="I16" s="40"/>
      <c r="J16" s="40"/>
      <c r="K16" s="41">
        <f t="shared" si="2"/>
        <v>0</v>
      </c>
      <c r="L16" s="40">
        <v>1643.3009999999999</v>
      </c>
      <c r="M16" s="40">
        <v>1516.5650000000001</v>
      </c>
      <c r="N16" s="41">
        <f t="shared" si="3"/>
        <v>126.73599999999988</v>
      </c>
      <c r="O16" s="40"/>
      <c r="P16" s="40">
        <v>5</v>
      </c>
      <c r="Q16" s="40">
        <v>355.56299999999999</v>
      </c>
      <c r="R16" s="44"/>
    </row>
    <row r="17" spans="1:19" s="45" customFormat="1" ht="56.25" customHeight="1" x14ac:dyDescent="0.25">
      <c r="A17" s="39">
        <v>13</v>
      </c>
      <c r="B17" s="43" t="s">
        <v>32</v>
      </c>
      <c r="C17" s="40">
        <v>9257.9</v>
      </c>
      <c r="D17" s="40">
        <v>4282.8999999999996</v>
      </c>
      <c r="E17" s="40">
        <v>4975</v>
      </c>
      <c r="F17" s="40">
        <v>1532.3</v>
      </c>
      <c r="G17" s="40">
        <v>1137.7</v>
      </c>
      <c r="H17" s="41">
        <f t="shared" si="4"/>
        <v>394.59999999999991</v>
      </c>
      <c r="I17" s="40"/>
      <c r="J17" s="40"/>
      <c r="K17" s="41">
        <f t="shared" si="2"/>
        <v>0</v>
      </c>
      <c r="L17" s="40">
        <v>4390.68</v>
      </c>
      <c r="M17" s="40">
        <v>2090.6799999999998</v>
      </c>
      <c r="N17" s="41">
        <f t="shared" si="3"/>
        <v>2300.0000000000005</v>
      </c>
      <c r="O17" s="40"/>
      <c r="P17" s="40">
        <v>48.4</v>
      </c>
      <c r="Q17" s="40">
        <v>1587.857</v>
      </c>
      <c r="R17" s="44"/>
    </row>
    <row r="18" spans="1:19" s="45" customFormat="1" ht="56.25" customHeight="1" x14ac:dyDescent="0.25">
      <c r="A18" s="39">
        <v>14</v>
      </c>
      <c r="B18" s="43" t="s">
        <v>33</v>
      </c>
      <c r="C18" s="40">
        <f>10000+5745.2+2160</f>
        <v>17905.2</v>
      </c>
      <c r="D18" s="40">
        <f>15519+C18*5%</f>
        <v>16414.259999999998</v>
      </c>
      <c r="E18" s="40">
        <f t="shared" si="1"/>
        <v>1490.9400000000023</v>
      </c>
      <c r="F18" s="40">
        <v>551.14599999999996</v>
      </c>
      <c r="G18" s="40">
        <v>496.66800000000001</v>
      </c>
      <c r="H18" s="41">
        <f t="shared" si="4"/>
        <v>54.477999999999952</v>
      </c>
      <c r="I18" s="40"/>
      <c r="J18" s="40"/>
      <c r="K18" s="41"/>
      <c r="L18" s="40">
        <v>650.22500000000002</v>
      </c>
      <c r="M18" s="40">
        <v>243.875</v>
      </c>
      <c r="N18" s="41">
        <f t="shared" si="3"/>
        <v>406.35</v>
      </c>
      <c r="O18" s="40">
        <v>161.30000000000001</v>
      </c>
      <c r="P18" s="40">
        <v>44.7</v>
      </c>
      <c r="Q18" s="40">
        <v>854.20799999999997</v>
      </c>
      <c r="R18" s="44"/>
    </row>
    <row r="19" spans="1:19" s="45" customFormat="1" ht="35.25" customHeight="1" x14ac:dyDescent="0.25">
      <c r="A19" s="39">
        <v>15</v>
      </c>
      <c r="B19" s="43" t="s">
        <v>34</v>
      </c>
      <c r="C19" s="40"/>
      <c r="D19" s="41"/>
      <c r="E19" s="40"/>
      <c r="F19" s="40">
        <v>280</v>
      </c>
      <c r="G19" s="40">
        <v>79</v>
      </c>
      <c r="H19" s="41">
        <f t="shared" si="4"/>
        <v>201</v>
      </c>
      <c r="I19" s="40"/>
      <c r="J19" s="40"/>
      <c r="K19" s="41"/>
      <c r="L19" s="40"/>
      <c r="M19" s="40"/>
      <c r="N19" s="41"/>
      <c r="O19" s="40"/>
      <c r="P19" s="40"/>
      <c r="Q19" s="40">
        <f>230+325.14+497.439-280</f>
        <v>772.57899999999995</v>
      </c>
      <c r="R19" s="44"/>
    </row>
    <row r="20" spans="1:19" s="45" customFormat="1" ht="42" customHeight="1" x14ac:dyDescent="0.25">
      <c r="A20" s="39">
        <v>16</v>
      </c>
      <c r="B20" s="43" t="s">
        <v>35</v>
      </c>
      <c r="C20" s="40">
        <v>20394.468000000001</v>
      </c>
      <c r="D20" s="41">
        <f>11828.6+C20*5%</f>
        <v>12848.323400000001</v>
      </c>
      <c r="E20" s="40">
        <f>C20-D20</f>
        <v>7546.1445999999996</v>
      </c>
      <c r="F20" s="40">
        <v>1070</v>
      </c>
      <c r="G20" s="40">
        <v>769.1</v>
      </c>
      <c r="H20" s="41">
        <f>F20-G20</f>
        <v>300.89999999999998</v>
      </c>
      <c r="I20" s="40"/>
      <c r="J20" s="40"/>
      <c r="K20" s="40"/>
      <c r="L20" s="40">
        <v>5293</v>
      </c>
      <c r="M20" s="40">
        <f>+L20-1300.03</f>
        <v>3992.9700000000003</v>
      </c>
      <c r="N20" s="41">
        <f>L20-M20</f>
        <v>1300.0299999999997</v>
      </c>
      <c r="O20" s="40">
        <v>0</v>
      </c>
      <c r="P20" s="40">
        <v>0</v>
      </c>
      <c r="Q20" s="40">
        <v>0</v>
      </c>
      <c r="R20" s="44"/>
    </row>
    <row r="21" spans="1:19" s="45" customFormat="1" ht="83.25" customHeight="1" x14ac:dyDescent="0.25">
      <c r="A21" s="39">
        <v>17</v>
      </c>
      <c r="B21" s="43" t="s">
        <v>36</v>
      </c>
      <c r="C21" s="40">
        <v>238737.595</v>
      </c>
      <c r="D21" s="41">
        <f>112937.1+16711.6</f>
        <v>129648.70000000001</v>
      </c>
      <c r="E21" s="40">
        <f>C21-D21</f>
        <v>109088.89499999999</v>
      </c>
      <c r="F21" s="40"/>
      <c r="G21" s="40"/>
      <c r="H21" s="41"/>
      <c r="I21" s="40"/>
      <c r="J21" s="40"/>
      <c r="K21" s="40"/>
      <c r="L21" s="40"/>
      <c r="M21" s="40"/>
      <c r="N21" s="41"/>
      <c r="O21" s="40"/>
      <c r="P21" s="40"/>
      <c r="Q21" s="40"/>
      <c r="R21" s="44"/>
    </row>
    <row r="22" spans="1:19" s="45" customFormat="1" ht="28.5" customHeight="1" x14ac:dyDescent="0.25">
      <c r="A22" s="39">
        <v>18</v>
      </c>
      <c r="B22" s="43" t="s">
        <v>37</v>
      </c>
      <c r="C22" s="40">
        <v>219.1</v>
      </c>
      <c r="D22" s="40"/>
      <c r="E22" s="40">
        <v>219.1</v>
      </c>
      <c r="F22" s="40"/>
      <c r="G22" s="40"/>
      <c r="H22" s="41"/>
      <c r="I22" s="40"/>
      <c r="J22" s="40"/>
      <c r="K22" s="41"/>
      <c r="L22" s="40"/>
      <c r="M22" s="40"/>
      <c r="N22" s="41"/>
      <c r="O22" s="40"/>
      <c r="P22" s="40"/>
      <c r="Q22" s="40" t="s">
        <v>38</v>
      </c>
      <c r="R22" s="44"/>
    </row>
    <row r="23" spans="1:19" s="45" customFormat="1" ht="50.25" customHeight="1" x14ac:dyDescent="0.25">
      <c r="A23" s="39">
        <v>19</v>
      </c>
      <c r="B23" s="43" t="s">
        <v>46</v>
      </c>
      <c r="C23" s="40"/>
      <c r="D23" s="40"/>
      <c r="E23" s="40"/>
      <c r="F23" s="40"/>
      <c r="G23" s="40"/>
      <c r="H23" s="41"/>
      <c r="I23" s="40"/>
      <c r="J23" s="40"/>
      <c r="K23" s="41"/>
      <c r="L23" s="40"/>
      <c r="M23" s="40"/>
      <c r="N23" s="41"/>
      <c r="O23" s="40"/>
      <c r="P23" s="40"/>
      <c r="Q23" s="40"/>
      <c r="R23" s="44"/>
    </row>
    <row r="24" spans="1:19" s="45" customFormat="1" ht="42.75" customHeight="1" x14ac:dyDescent="0.25">
      <c r="A24" s="39">
        <v>20</v>
      </c>
      <c r="B24" s="46" t="s">
        <v>48</v>
      </c>
      <c r="C24" s="41">
        <v>2721.1880000000001</v>
      </c>
      <c r="D24" s="47">
        <v>136.05940000000001</v>
      </c>
      <c r="E24" s="48">
        <f t="shared" ref="E24" si="5">+C24-D24</f>
        <v>2585.1286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0"/>
      <c r="R24" s="44"/>
    </row>
    <row r="25" spans="1:19" ht="78.75" customHeight="1" x14ac:dyDescent="0.25">
      <c r="A25" s="37"/>
      <c r="B25" s="37" t="s">
        <v>39</v>
      </c>
      <c r="C25" s="18">
        <f>SUM(C5:C24)</f>
        <v>517657.83100000006</v>
      </c>
      <c r="D25" s="18">
        <f>D7+D8+D9+D10+D11+D12+D13+D14+D15+D16+D17+D18+D20+D21</f>
        <v>296340.48840000003</v>
      </c>
      <c r="E25" s="19">
        <f>E9+E10+E11+E12+E13+E14+E15+E16+E17+E18+E20+E21+E22+E24</f>
        <v>211252.4332</v>
      </c>
      <c r="F25" s="18">
        <f>F5+F6+F8+F9+F10+F11+F12+F13+F14+F15+F16+F16+F17+F18+F20</f>
        <v>33926.326999999997</v>
      </c>
      <c r="G25" s="18">
        <f>G5+G6+G8+G9+G10+G11+G12+G13+G14+G15+G16+G17+G18+G20</f>
        <v>26354.725999999995</v>
      </c>
      <c r="H25" s="18">
        <f>H5+H6+H7+H8+H9+H10+H11+H12+H13+H14+H15+H16+H17+H18+H20</f>
        <v>6318.2460000000001</v>
      </c>
      <c r="I25" s="18">
        <f>+I6+I5</f>
        <v>39808</v>
      </c>
      <c r="J25" s="18">
        <f>+J6+J5</f>
        <v>33345.5</v>
      </c>
      <c r="K25" s="18">
        <f>K5+K6</f>
        <v>6462.5</v>
      </c>
      <c r="L25" s="18">
        <f>L5+L6+L8+L9+L10+L11+L12+L13+L14+L15+L16+L17+L18+L20</f>
        <v>74377.491999999998</v>
      </c>
      <c r="M25" s="18">
        <f>M5+M6+M8+M9+M10+M11+M12+M13+M14+M15+M16+M17+M18+M20</f>
        <v>47377.343000000001</v>
      </c>
      <c r="N25" s="18">
        <f>N5+N6+N8+N9+N10+N11+N12+N13+N14+N15+N16+N17+N18+N20</f>
        <v>27000.149000000001</v>
      </c>
      <c r="O25" s="18">
        <f>O6+O8+O11+O13+O14+O18</f>
        <v>3580.5050000000001</v>
      </c>
      <c r="P25" s="18">
        <f>P5+P8+P9+P14+P15+P16+P17+P18+P20</f>
        <v>6133.9579999999987</v>
      </c>
      <c r="Q25" s="18">
        <f>Q5+Q8+Q9+Q10+Q11+Q12+Q13+Q14+Q15+Q16+Q17+Q18+Q19+Q20</f>
        <v>10472.848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665769.65</v>
      </c>
      <c r="G27" s="5" t="s">
        <v>41</v>
      </c>
    </row>
    <row r="28" spans="1:19" ht="18.75" customHeight="1" x14ac:dyDescent="0.25">
      <c r="B28" s="113" t="s">
        <v>42</v>
      </c>
      <c r="C28" s="113"/>
      <c r="D28" s="113"/>
      <c r="E28" s="113"/>
      <c r="F28" s="28">
        <f>D25+G25+J25+M25</f>
        <v>403418.05740000005</v>
      </c>
      <c r="G28" s="5" t="s">
        <v>41</v>
      </c>
    </row>
    <row r="29" spans="1:19" ht="17.25" customHeight="1" x14ac:dyDescent="0.25">
      <c r="B29" s="38" t="s">
        <v>43</v>
      </c>
      <c r="C29" s="38"/>
      <c r="D29" s="38"/>
      <c r="E29" s="38"/>
      <c r="F29" s="28">
        <f>E25+H25+K25+N25</f>
        <v>251033.32820000002</v>
      </c>
      <c r="G29" s="5" t="s">
        <v>41</v>
      </c>
    </row>
    <row r="30" spans="1:19" ht="18" customHeight="1" x14ac:dyDescent="0.25">
      <c r="B30" s="113" t="s">
        <v>44</v>
      </c>
      <c r="C30" s="113"/>
      <c r="D30" s="113"/>
      <c r="E30" s="113"/>
      <c r="F30" s="28">
        <f>O25+P25+Q25</f>
        <v>20187.311000000002</v>
      </c>
      <c r="G30" s="5" t="s">
        <v>41</v>
      </c>
      <c r="N30" s="21"/>
    </row>
    <row r="32" spans="1:19" ht="27.75" customHeight="1" x14ac:dyDescent="0.25">
      <c r="A32" s="51" t="s">
        <v>50</v>
      </c>
      <c r="B32" s="51"/>
      <c r="C32" s="51"/>
      <c r="G32" s="51" t="s">
        <v>51</v>
      </c>
    </row>
    <row r="33" spans="1:7" ht="27.75" customHeight="1" x14ac:dyDescent="0.25">
      <c r="A33" s="51" t="s">
        <v>52</v>
      </c>
      <c r="B33" s="51"/>
      <c r="C33" s="51"/>
      <c r="G33" s="51" t="s">
        <v>53</v>
      </c>
    </row>
    <row r="34" spans="1:7" ht="27.75" customHeight="1" x14ac:dyDescent="0.25">
      <c r="A34" s="52" t="s">
        <v>54</v>
      </c>
      <c r="B34" s="53"/>
      <c r="C34" s="52" t="s">
        <v>55</v>
      </c>
      <c r="G34" s="52" t="s">
        <v>56</v>
      </c>
    </row>
    <row r="35" spans="1:7" ht="27.75" customHeight="1" x14ac:dyDescent="0.25">
      <c r="A35" s="51" t="s">
        <v>57</v>
      </c>
      <c r="B35" s="51"/>
      <c r="C35" s="51"/>
      <c r="G35" s="51" t="s">
        <v>58</v>
      </c>
    </row>
    <row r="36" spans="1:7" ht="27.75" customHeight="1" x14ac:dyDescent="0.25">
      <c r="A36" s="51" t="s">
        <v>59</v>
      </c>
      <c r="B36" s="51"/>
      <c r="C36" s="51"/>
      <c r="G36" s="51" t="s">
        <v>60</v>
      </c>
    </row>
    <row r="37" spans="1:7" ht="27.75" customHeight="1" x14ac:dyDescent="0.25">
      <c r="A37" s="51" t="s">
        <v>38</v>
      </c>
      <c r="B37" s="51"/>
      <c r="C37" s="51"/>
      <c r="G37" s="51" t="s">
        <v>61</v>
      </c>
    </row>
    <row r="38" spans="1:7" ht="27.75" customHeight="1" x14ac:dyDescent="0.25">
      <c r="A38" s="51"/>
      <c r="B38" s="51"/>
      <c r="C38" s="51"/>
      <c r="G38" s="51" t="s">
        <v>62</v>
      </c>
    </row>
    <row r="39" spans="1:7" ht="27.75" customHeight="1" x14ac:dyDescent="0.25">
      <c r="A39" s="51" t="s">
        <v>63</v>
      </c>
      <c r="B39" s="51"/>
      <c r="C39" s="51"/>
      <c r="G39" s="51" t="s">
        <v>64</v>
      </c>
    </row>
  </sheetData>
  <mergeCells count="13">
    <mergeCell ref="I3:K3"/>
    <mergeCell ref="L3:N3"/>
    <mergeCell ref="B28:E28"/>
    <mergeCell ref="B30:E30"/>
    <mergeCell ref="A2:A4"/>
    <mergeCell ref="B2:B4"/>
    <mergeCell ref="C3:E3"/>
    <mergeCell ref="F3:H3"/>
    <mergeCell ref="M1:Q1"/>
    <mergeCell ref="C2:E2"/>
    <mergeCell ref="F2:H2"/>
    <mergeCell ref="I2:K2"/>
    <mergeCell ref="L2:N2"/>
  </mergeCells>
  <pageMargins left="0.15748031496062992" right="0.15748031496062992" top="0.27559055118110237" bottom="0.15748031496062992" header="0.23622047244094491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53" workbookViewId="0">
      <selection activeCell="E78" sqref="E78"/>
    </sheetView>
  </sheetViews>
  <sheetFormatPr defaultColWidth="10.28515625" defaultRowHeight="12.75" x14ac:dyDescent="0.25"/>
  <cols>
    <col min="1" max="1" width="3.42578125" style="1" customWidth="1"/>
    <col min="2" max="2" width="18.7109375" style="31" customWidth="1"/>
    <col min="3" max="3" width="18.85546875" style="5" customWidth="1"/>
    <col min="4" max="4" width="11.5703125" style="45" customWidth="1"/>
    <col min="5" max="5" width="12" style="5" customWidth="1"/>
    <col min="6" max="6" width="12.7109375" style="45" customWidth="1"/>
    <col min="7" max="7" width="13.5703125" style="5" customWidth="1"/>
    <col min="8" max="8" width="12.7109375" style="5" customWidth="1"/>
    <col min="9" max="9" width="11.7109375" style="5" customWidth="1"/>
    <col min="10" max="10" width="10.5703125" style="5" customWidth="1"/>
    <col min="11" max="11" width="14.42578125" style="5" customWidth="1"/>
    <col min="12" max="16384" width="10.28515625" style="5"/>
  </cols>
  <sheetData>
    <row r="1" spans="1:13" ht="137.25" customHeight="1" x14ac:dyDescent="0.25">
      <c r="B1" s="107"/>
      <c r="C1" s="107"/>
      <c r="D1" s="107"/>
      <c r="E1" s="107"/>
      <c r="F1" s="107"/>
      <c r="G1" s="107"/>
      <c r="H1" s="107"/>
      <c r="I1" s="107"/>
      <c r="J1" s="123" t="s">
        <v>101</v>
      </c>
      <c r="K1" s="123"/>
    </row>
    <row r="2" spans="1:13" ht="15" customHeight="1" x14ac:dyDescent="0.25">
      <c r="A2" s="120" t="s">
        <v>1</v>
      </c>
      <c r="B2" s="122" t="s">
        <v>2</v>
      </c>
      <c r="C2" s="77" t="s">
        <v>3</v>
      </c>
      <c r="D2" s="76" t="s">
        <v>4</v>
      </c>
      <c r="E2" s="77" t="s">
        <v>5</v>
      </c>
      <c r="F2" s="77" t="s">
        <v>6</v>
      </c>
      <c r="G2" s="60" t="s">
        <v>7</v>
      </c>
      <c r="H2" s="60" t="s">
        <v>8</v>
      </c>
      <c r="I2" s="60" t="s">
        <v>9</v>
      </c>
      <c r="J2" s="85"/>
      <c r="K2" s="97"/>
    </row>
    <row r="3" spans="1:13" ht="50.25" customHeight="1" x14ac:dyDescent="0.25">
      <c r="A3" s="121"/>
      <c r="B3" s="122"/>
      <c r="C3" s="105" t="s">
        <v>99</v>
      </c>
      <c r="D3" s="83" t="s">
        <v>11</v>
      </c>
      <c r="E3" s="79" t="s">
        <v>97</v>
      </c>
      <c r="F3" s="78" t="s">
        <v>98</v>
      </c>
      <c r="G3" s="59" t="s">
        <v>14</v>
      </c>
      <c r="H3" s="58" t="s">
        <v>15</v>
      </c>
      <c r="I3" s="59" t="s">
        <v>16</v>
      </c>
      <c r="J3" s="98" t="s">
        <v>96</v>
      </c>
      <c r="K3" s="99" t="s">
        <v>100</v>
      </c>
    </row>
    <row r="4" spans="1:13" ht="27" customHeight="1" x14ac:dyDescent="0.25">
      <c r="A4" s="121"/>
      <c r="B4" s="122"/>
      <c r="C4" s="58" t="s">
        <v>49</v>
      </c>
      <c r="D4" s="84" t="s">
        <v>17</v>
      </c>
      <c r="E4" s="58" t="s">
        <v>17</v>
      </c>
      <c r="F4" s="84" t="s">
        <v>17</v>
      </c>
      <c r="G4" s="58" t="s">
        <v>17</v>
      </c>
      <c r="H4" s="58" t="s">
        <v>17</v>
      </c>
      <c r="I4" s="58" t="s">
        <v>17</v>
      </c>
      <c r="J4" s="70" t="s">
        <v>17</v>
      </c>
      <c r="K4" s="97"/>
    </row>
    <row r="5" spans="1:13" s="45" customFormat="1" ht="63" customHeight="1" x14ac:dyDescent="0.25">
      <c r="A5" s="39">
        <v>1</v>
      </c>
      <c r="B5" s="43" t="s">
        <v>20</v>
      </c>
      <c r="C5" s="65"/>
      <c r="D5" s="89">
        <v>14448057</v>
      </c>
      <c r="E5" s="90"/>
      <c r="F5" s="62">
        <v>3320738</v>
      </c>
      <c r="G5" s="65"/>
      <c r="H5" s="62"/>
      <c r="I5" s="65">
        <v>583800</v>
      </c>
      <c r="J5" s="72">
        <v>560000</v>
      </c>
      <c r="K5" s="94" t="s">
        <v>38</v>
      </c>
    </row>
    <row r="6" spans="1:13" s="45" customFormat="1" ht="39" customHeight="1" x14ac:dyDescent="0.25">
      <c r="A6" s="39">
        <v>2</v>
      </c>
      <c r="B6" s="43" t="s">
        <v>21</v>
      </c>
      <c r="C6" s="64"/>
      <c r="D6" s="65">
        <v>10963325</v>
      </c>
      <c r="E6" s="62">
        <v>15750000</v>
      </c>
      <c r="F6" s="62">
        <v>15672034</v>
      </c>
      <c r="G6" s="67">
        <v>316700</v>
      </c>
      <c r="H6" s="63"/>
      <c r="I6" s="65"/>
      <c r="J6" s="71"/>
      <c r="K6" s="94"/>
    </row>
    <row r="7" spans="1:13" s="45" customFormat="1" ht="38.25" customHeight="1" x14ac:dyDescent="0.25">
      <c r="A7" s="39">
        <v>3</v>
      </c>
      <c r="B7" s="46" t="s">
        <v>22</v>
      </c>
      <c r="C7" s="65">
        <v>29251504</v>
      </c>
      <c r="D7" s="63"/>
      <c r="E7" s="63"/>
      <c r="F7" s="62"/>
      <c r="G7" s="63"/>
      <c r="H7" s="63"/>
      <c r="I7" s="65"/>
      <c r="J7" s="71"/>
      <c r="K7" s="96"/>
    </row>
    <row r="8" spans="1:13" s="45" customFormat="1" ht="45.75" customHeight="1" x14ac:dyDescent="0.25">
      <c r="A8" s="39">
        <v>4</v>
      </c>
      <c r="B8" s="46" t="s">
        <v>23</v>
      </c>
      <c r="C8" s="67">
        <v>10384078</v>
      </c>
      <c r="D8" s="62">
        <v>487014</v>
      </c>
      <c r="E8" s="63"/>
      <c r="F8" s="62">
        <v>5574249</v>
      </c>
      <c r="G8" s="63"/>
      <c r="H8" s="63"/>
      <c r="I8" s="65">
        <v>820800</v>
      </c>
      <c r="J8" s="71"/>
      <c r="K8" s="94"/>
    </row>
    <row r="9" spans="1:13" s="45" customFormat="1" ht="45.75" customHeight="1" x14ac:dyDescent="0.25">
      <c r="A9" s="39">
        <v>5</v>
      </c>
      <c r="B9" s="46" t="s">
        <v>24</v>
      </c>
      <c r="C9" s="67">
        <v>14273579</v>
      </c>
      <c r="D9" s="62">
        <v>914638</v>
      </c>
      <c r="E9" s="66"/>
      <c r="F9" s="62">
        <v>7852269</v>
      </c>
      <c r="G9" s="62">
        <v>6193100</v>
      </c>
      <c r="H9" s="62">
        <v>5244403</v>
      </c>
      <c r="I9" s="62">
        <v>256600.00000000003</v>
      </c>
      <c r="J9" s="71"/>
      <c r="K9" s="94"/>
    </row>
    <row r="10" spans="1:13" s="45" customFormat="1" ht="45.75" customHeight="1" x14ac:dyDescent="0.25">
      <c r="A10" s="39">
        <v>6</v>
      </c>
      <c r="B10" s="46" t="s">
        <v>25</v>
      </c>
      <c r="C10" s="67">
        <v>645884</v>
      </c>
      <c r="D10" s="62">
        <v>825768</v>
      </c>
      <c r="E10" s="66"/>
      <c r="F10" s="62">
        <v>1187552</v>
      </c>
      <c r="G10" s="63"/>
      <c r="H10" s="66"/>
      <c r="I10" s="62">
        <v>630600</v>
      </c>
      <c r="J10" s="71"/>
      <c r="K10" s="94"/>
    </row>
    <row r="11" spans="1:13" s="45" customFormat="1" ht="45.75" customHeight="1" x14ac:dyDescent="0.25">
      <c r="A11" s="39">
        <v>7</v>
      </c>
      <c r="B11" s="46" t="s">
        <v>26</v>
      </c>
      <c r="C11" s="67">
        <v>8607720</v>
      </c>
      <c r="D11" s="62">
        <v>528428</v>
      </c>
      <c r="E11" s="64"/>
      <c r="F11" s="62">
        <v>946500</v>
      </c>
      <c r="G11" s="65">
        <v>1589600</v>
      </c>
      <c r="H11" s="65">
        <v>500</v>
      </c>
      <c r="I11" s="65">
        <v>177900</v>
      </c>
      <c r="J11" s="71"/>
      <c r="K11" s="94"/>
    </row>
    <row r="12" spans="1:13" s="45" customFormat="1" ht="45.75" customHeight="1" x14ac:dyDescent="0.25">
      <c r="A12" s="39">
        <v>8</v>
      </c>
      <c r="B12" s="43" t="s">
        <v>27</v>
      </c>
      <c r="C12" s="67">
        <v>15928648</v>
      </c>
      <c r="D12" s="62">
        <v>586233</v>
      </c>
      <c r="E12" s="64"/>
      <c r="F12" s="62">
        <v>4861184</v>
      </c>
      <c r="G12" s="64"/>
      <c r="H12" s="64"/>
      <c r="I12" s="65">
        <v>2089200</v>
      </c>
      <c r="J12" s="71"/>
      <c r="K12" s="94"/>
    </row>
    <row r="13" spans="1:13" s="45" customFormat="1" ht="54" customHeight="1" x14ac:dyDescent="0.25">
      <c r="A13" s="39">
        <v>9</v>
      </c>
      <c r="B13" s="43" t="s">
        <v>28</v>
      </c>
      <c r="C13" s="67">
        <v>11475931</v>
      </c>
      <c r="D13" s="62">
        <v>879626</v>
      </c>
      <c r="E13" s="88"/>
      <c r="F13" s="62">
        <v>7276817</v>
      </c>
      <c r="G13" s="65">
        <v>695375</v>
      </c>
      <c r="H13" s="64"/>
      <c r="I13" s="65">
        <v>412414</v>
      </c>
      <c r="J13" s="71"/>
      <c r="K13" s="94"/>
      <c r="M13" s="93"/>
    </row>
    <row r="14" spans="1:13" s="45" customFormat="1" ht="72" customHeight="1" x14ac:dyDescent="0.3">
      <c r="A14" s="39">
        <v>10</v>
      </c>
      <c r="B14" s="43" t="s">
        <v>29</v>
      </c>
      <c r="C14" s="67">
        <v>49583124</v>
      </c>
      <c r="D14" s="86">
        <v>2471799</v>
      </c>
      <c r="E14" s="101"/>
      <c r="F14" s="87">
        <v>4919719</v>
      </c>
      <c r="G14" s="64"/>
      <c r="H14" s="74">
        <v>166350</v>
      </c>
      <c r="I14" s="65">
        <v>1374944</v>
      </c>
      <c r="J14" s="100"/>
      <c r="K14" s="65">
        <v>444000</v>
      </c>
      <c r="L14" s="93"/>
    </row>
    <row r="15" spans="1:13" s="45" customFormat="1" ht="56.25" customHeight="1" x14ac:dyDescent="0.25">
      <c r="A15" s="39">
        <v>11</v>
      </c>
      <c r="B15" s="43" t="s">
        <v>30</v>
      </c>
      <c r="C15" s="65">
        <v>6936791</v>
      </c>
      <c r="D15" s="62">
        <v>452185</v>
      </c>
      <c r="E15" s="102"/>
      <c r="F15" s="62">
        <v>1872694</v>
      </c>
      <c r="G15" s="64"/>
      <c r="H15" s="65">
        <v>14646</v>
      </c>
      <c r="I15" s="65">
        <v>432925</v>
      </c>
      <c r="J15" s="71"/>
      <c r="K15" s="94"/>
    </row>
    <row r="16" spans="1:13" s="45" customFormat="1" ht="60.75" customHeight="1" x14ac:dyDescent="0.25">
      <c r="A16" s="39">
        <v>12</v>
      </c>
      <c r="B16" s="43" t="s">
        <v>31</v>
      </c>
      <c r="C16" s="65">
        <v>18268510</v>
      </c>
      <c r="D16" s="62">
        <v>672831</v>
      </c>
      <c r="E16" s="64"/>
      <c r="F16" s="103">
        <v>2891922</v>
      </c>
      <c r="G16" s="65"/>
      <c r="H16" s="65">
        <v>2000</v>
      </c>
      <c r="I16" s="65">
        <v>86314</v>
      </c>
      <c r="J16" s="71"/>
      <c r="K16" s="94"/>
    </row>
    <row r="17" spans="1:11" s="45" customFormat="1" ht="60" customHeight="1" x14ac:dyDescent="0.25">
      <c r="A17" s="39">
        <v>13</v>
      </c>
      <c r="B17" s="43" t="s">
        <v>32</v>
      </c>
      <c r="C17" s="104">
        <v>11757515</v>
      </c>
      <c r="D17" s="62">
        <v>914105</v>
      </c>
      <c r="E17" s="64"/>
      <c r="F17" s="62">
        <v>4951381</v>
      </c>
      <c r="G17" s="64"/>
      <c r="H17" s="65">
        <v>30880</v>
      </c>
      <c r="I17" s="65">
        <v>1694501</v>
      </c>
      <c r="J17" s="71"/>
      <c r="K17" s="94"/>
    </row>
    <row r="18" spans="1:11" s="45" customFormat="1" ht="67.5" customHeight="1" x14ac:dyDescent="0.25">
      <c r="A18" s="39">
        <v>14</v>
      </c>
      <c r="B18" s="43" t="s">
        <v>33</v>
      </c>
      <c r="C18" s="65">
        <v>9561113</v>
      </c>
      <c r="D18" s="65">
        <v>400884</v>
      </c>
      <c r="E18" s="64"/>
      <c r="F18" s="62">
        <v>2414812</v>
      </c>
      <c r="G18" s="65"/>
      <c r="H18" s="65">
        <v>399470</v>
      </c>
      <c r="I18" s="65">
        <v>2075182</v>
      </c>
      <c r="J18" s="71"/>
      <c r="K18" s="94"/>
    </row>
    <row r="19" spans="1:11" s="45" customFormat="1" ht="35.25" customHeight="1" x14ac:dyDescent="0.25">
      <c r="A19" s="39">
        <v>15</v>
      </c>
      <c r="B19" s="43" t="s">
        <v>34</v>
      </c>
      <c r="C19" s="65"/>
      <c r="D19" s="65">
        <v>201000</v>
      </c>
      <c r="E19" s="64"/>
      <c r="F19" s="65">
        <v>60000</v>
      </c>
      <c r="G19" s="64"/>
      <c r="H19" s="64"/>
      <c r="I19" s="65">
        <v>484264</v>
      </c>
      <c r="J19" s="71"/>
      <c r="K19" s="94"/>
    </row>
    <row r="20" spans="1:11" s="45" customFormat="1" ht="52.5" customHeight="1" x14ac:dyDescent="0.25">
      <c r="A20" s="39">
        <v>16</v>
      </c>
      <c r="B20" s="43" t="s">
        <v>35</v>
      </c>
      <c r="C20" s="67">
        <v>6852582</v>
      </c>
      <c r="D20" s="65">
        <v>288500</v>
      </c>
      <c r="E20" s="65">
        <v>30220000</v>
      </c>
      <c r="F20" s="65">
        <v>6655796</v>
      </c>
      <c r="G20" s="65"/>
      <c r="H20" s="65"/>
      <c r="I20" s="65"/>
      <c r="J20" s="71"/>
      <c r="K20" s="94"/>
    </row>
    <row r="21" spans="1:11" s="45" customFormat="1" ht="83.25" customHeight="1" x14ac:dyDescent="0.25">
      <c r="A21" s="39">
        <v>17</v>
      </c>
      <c r="B21" s="43" t="s">
        <v>36</v>
      </c>
      <c r="C21" s="108">
        <v>289574532</v>
      </c>
      <c r="D21" s="64"/>
      <c r="E21" s="64"/>
      <c r="F21" s="64"/>
      <c r="G21" s="64"/>
      <c r="H21" s="64"/>
      <c r="I21" s="65"/>
      <c r="J21" s="71"/>
      <c r="K21" s="94"/>
    </row>
    <row r="22" spans="1:11" s="45" customFormat="1" ht="45" customHeight="1" x14ac:dyDescent="0.25">
      <c r="A22" s="39">
        <v>18</v>
      </c>
      <c r="B22" s="43" t="s">
        <v>37</v>
      </c>
      <c r="C22" s="65"/>
      <c r="D22" s="64"/>
      <c r="E22" s="64"/>
      <c r="F22" s="64"/>
      <c r="G22" s="64"/>
      <c r="H22" s="64"/>
      <c r="I22" s="65"/>
      <c r="J22" s="71"/>
      <c r="K22" s="94"/>
    </row>
    <row r="23" spans="1:11" s="45" customFormat="1" ht="50.25" customHeight="1" x14ac:dyDescent="0.25">
      <c r="A23" s="39">
        <v>19</v>
      </c>
      <c r="B23" s="43" t="s">
        <v>102</v>
      </c>
      <c r="C23" s="68"/>
      <c r="D23" s="64"/>
      <c r="E23" s="64"/>
      <c r="F23" s="64"/>
      <c r="G23" s="64"/>
      <c r="H23" s="64"/>
      <c r="I23" s="65"/>
      <c r="J23" s="71"/>
      <c r="K23" s="94"/>
    </row>
    <row r="24" spans="1:11" s="45" customFormat="1" ht="42.75" customHeight="1" x14ac:dyDescent="0.25">
      <c r="A24" s="39">
        <v>20</v>
      </c>
      <c r="B24" s="46" t="s">
        <v>48</v>
      </c>
      <c r="C24" s="67">
        <v>17286271</v>
      </c>
      <c r="D24" s="63"/>
      <c r="E24" s="63"/>
      <c r="F24" s="63"/>
      <c r="G24" s="63"/>
      <c r="H24" s="63"/>
      <c r="I24" s="65"/>
      <c r="J24" s="71"/>
      <c r="K24" s="94"/>
    </row>
    <row r="25" spans="1:11" s="45" customFormat="1" ht="42.75" customHeight="1" x14ac:dyDescent="0.25">
      <c r="A25" s="39">
        <v>21</v>
      </c>
      <c r="B25" s="61" t="s">
        <v>95</v>
      </c>
      <c r="C25" s="68">
        <v>188705029</v>
      </c>
      <c r="D25" s="62">
        <v>1199859</v>
      </c>
      <c r="E25" s="63"/>
      <c r="F25" s="62">
        <v>5717600</v>
      </c>
      <c r="G25" s="63"/>
      <c r="H25" s="62">
        <v>312150</v>
      </c>
      <c r="I25" s="65"/>
      <c r="J25" s="71"/>
      <c r="K25" s="94"/>
    </row>
    <row r="26" spans="1:11" s="45" customFormat="1" ht="42.75" customHeight="1" x14ac:dyDescent="0.25">
      <c r="A26" s="39">
        <v>22</v>
      </c>
      <c r="B26" s="61" t="s">
        <v>66</v>
      </c>
      <c r="C26" s="68">
        <v>6399438</v>
      </c>
      <c r="D26" s="62">
        <v>1671796</v>
      </c>
      <c r="E26" s="91">
        <v>2000000</v>
      </c>
      <c r="F26" s="82">
        <v>1044660</v>
      </c>
      <c r="G26" s="63"/>
      <c r="H26" s="62"/>
      <c r="I26" s="65"/>
      <c r="J26" s="71"/>
      <c r="K26" s="94"/>
    </row>
    <row r="27" spans="1:11" s="45" customFormat="1" ht="42.75" customHeight="1" x14ac:dyDescent="0.25">
      <c r="A27" s="39">
        <v>23</v>
      </c>
      <c r="B27" s="61" t="s">
        <v>67</v>
      </c>
      <c r="C27" s="106">
        <v>4648019</v>
      </c>
      <c r="D27" s="62">
        <v>1404685</v>
      </c>
      <c r="E27" s="63"/>
      <c r="F27" s="62">
        <v>1318960</v>
      </c>
      <c r="G27" s="63"/>
      <c r="H27" s="62">
        <v>167.13</v>
      </c>
      <c r="I27" s="65"/>
      <c r="J27" s="71"/>
      <c r="K27" s="94"/>
    </row>
    <row r="28" spans="1:11" s="45" customFormat="1" ht="42.75" customHeight="1" x14ac:dyDescent="0.25">
      <c r="A28" s="39">
        <v>24</v>
      </c>
      <c r="B28" s="61" t="s">
        <v>68</v>
      </c>
      <c r="C28" s="68"/>
      <c r="D28" s="62">
        <v>2495950</v>
      </c>
      <c r="E28" s="63"/>
      <c r="F28" s="82">
        <v>1218494</v>
      </c>
      <c r="G28" s="63"/>
      <c r="H28" s="62">
        <v>118620</v>
      </c>
      <c r="I28" s="65"/>
      <c r="J28" s="71"/>
      <c r="K28" s="94"/>
    </row>
    <row r="29" spans="1:11" s="45" customFormat="1" ht="42.75" customHeight="1" x14ac:dyDescent="0.25">
      <c r="A29" s="39">
        <v>25</v>
      </c>
      <c r="B29" s="61" t="s">
        <v>69</v>
      </c>
      <c r="C29" s="68">
        <v>90000</v>
      </c>
      <c r="D29" s="62">
        <v>1019818</v>
      </c>
      <c r="E29" s="63"/>
      <c r="F29" s="82">
        <v>344430</v>
      </c>
      <c r="G29" s="63"/>
      <c r="H29" s="62"/>
      <c r="I29" s="65"/>
      <c r="J29" s="71"/>
      <c r="K29" s="94"/>
    </row>
    <row r="30" spans="1:11" s="45" customFormat="1" ht="42.75" customHeight="1" x14ac:dyDescent="0.25">
      <c r="A30" s="39">
        <v>26</v>
      </c>
      <c r="B30" s="61" t="s">
        <v>70</v>
      </c>
      <c r="C30" s="68">
        <v>22085100</v>
      </c>
      <c r="D30" s="62">
        <v>1197145</v>
      </c>
      <c r="E30" s="63"/>
      <c r="F30" s="82">
        <v>762336</v>
      </c>
      <c r="G30" s="63"/>
      <c r="H30" s="62"/>
      <c r="I30" s="65"/>
      <c r="J30" s="71"/>
      <c r="K30" s="94"/>
    </row>
    <row r="31" spans="1:11" s="45" customFormat="1" ht="42.75" customHeight="1" x14ac:dyDescent="0.25">
      <c r="A31" s="39">
        <v>27</v>
      </c>
      <c r="B31" s="61" t="s">
        <v>71</v>
      </c>
      <c r="C31" s="68"/>
      <c r="D31" s="62">
        <v>2571224</v>
      </c>
      <c r="E31" s="63"/>
      <c r="F31" s="82">
        <v>222600</v>
      </c>
      <c r="G31" s="63"/>
      <c r="H31" s="62"/>
      <c r="I31" s="65"/>
      <c r="J31" s="71"/>
      <c r="K31" s="94"/>
    </row>
    <row r="32" spans="1:11" s="45" customFormat="1" ht="42.75" customHeight="1" x14ac:dyDescent="0.25">
      <c r="A32" s="39">
        <v>28</v>
      </c>
      <c r="B32" s="61" t="s">
        <v>72</v>
      </c>
      <c r="C32" s="106">
        <v>1290873</v>
      </c>
      <c r="D32" s="62">
        <v>1096307</v>
      </c>
      <c r="E32" s="63"/>
      <c r="F32" s="82">
        <v>1780060</v>
      </c>
      <c r="G32" s="63"/>
      <c r="H32" s="62">
        <v>702000</v>
      </c>
      <c r="I32" s="65"/>
      <c r="J32" s="71"/>
      <c r="K32" s="94"/>
    </row>
    <row r="33" spans="1:11" s="45" customFormat="1" ht="42.75" customHeight="1" x14ac:dyDescent="0.25">
      <c r="A33" s="39">
        <v>29</v>
      </c>
      <c r="B33" s="61" t="s">
        <v>73</v>
      </c>
      <c r="C33" s="68">
        <v>11759047</v>
      </c>
      <c r="D33" s="62">
        <v>365671</v>
      </c>
      <c r="E33" s="63"/>
      <c r="F33" s="82">
        <v>1501300</v>
      </c>
      <c r="G33" s="63"/>
      <c r="H33" s="62">
        <v>199200</v>
      </c>
      <c r="I33" s="65"/>
      <c r="J33" s="71"/>
      <c r="K33" s="94"/>
    </row>
    <row r="34" spans="1:11" s="45" customFormat="1" ht="42.75" customHeight="1" x14ac:dyDescent="0.25">
      <c r="A34" s="39">
        <v>30</v>
      </c>
      <c r="B34" s="61" t="s">
        <v>74</v>
      </c>
      <c r="C34" s="68">
        <v>8109187</v>
      </c>
      <c r="D34" s="62">
        <v>844450</v>
      </c>
      <c r="E34" s="63"/>
      <c r="F34" s="82"/>
      <c r="G34" s="63"/>
      <c r="H34" s="62"/>
      <c r="I34" s="65"/>
      <c r="J34" s="71"/>
      <c r="K34" s="94"/>
    </row>
    <row r="35" spans="1:11" s="45" customFormat="1" ht="42.75" customHeight="1" x14ac:dyDescent="0.25">
      <c r="A35" s="39">
        <v>31</v>
      </c>
      <c r="B35" s="61" t="s">
        <v>75</v>
      </c>
      <c r="C35" s="68"/>
      <c r="D35" s="62">
        <v>944164</v>
      </c>
      <c r="E35" s="91"/>
      <c r="F35" s="82">
        <v>499500</v>
      </c>
      <c r="G35" s="63"/>
      <c r="H35" s="63"/>
      <c r="I35" s="65"/>
      <c r="J35" s="71"/>
      <c r="K35" s="94"/>
    </row>
    <row r="36" spans="1:11" s="45" customFormat="1" ht="42.75" customHeight="1" x14ac:dyDescent="0.25">
      <c r="A36" s="39">
        <v>32</v>
      </c>
      <c r="B36" s="61" t="s">
        <v>76</v>
      </c>
      <c r="C36" s="68"/>
      <c r="D36" s="62">
        <v>904450</v>
      </c>
      <c r="E36" s="63"/>
      <c r="F36" s="82">
        <v>94200</v>
      </c>
      <c r="G36" s="63"/>
      <c r="H36" s="63"/>
      <c r="I36" s="65"/>
      <c r="J36" s="71"/>
      <c r="K36" s="94"/>
    </row>
    <row r="37" spans="1:11" s="45" customFormat="1" ht="42.75" customHeight="1" x14ac:dyDescent="0.25">
      <c r="A37" s="39">
        <v>33</v>
      </c>
      <c r="B37" s="61" t="s">
        <v>77</v>
      </c>
      <c r="C37" s="68">
        <v>50976710</v>
      </c>
      <c r="D37" s="62">
        <v>1483319</v>
      </c>
      <c r="E37" s="62"/>
      <c r="F37" s="82">
        <v>1579178</v>
      </c>
      <c r="G37" s="63"/>
      <c r="H37" s="63"/>
      <c r="I37" s="65"/>
      <c r="J37" s="71"/>
      <c r="K37" s="94"/>
    </row>
    <row r="38" spans="1:11" s="45" customFormat="1" ht="42.75" customHeight="1" x14ac:dyDescent="0.25">
      <c r="A38" s="39">
        <v>34</v>
      </c>
      <c r="B38" s="61" t="s">
        <v>78</v>
      </c>
      <c r="C38" s="68">
        <v>100000</v>
      </c>
      <c r="D38" s="62">
        <v>974350</v>
      </c>
      <c r="E38" s="63"/>
      <c r="F38" s="82">
        <v>2752800</v>
      </c>
      <c r="G38" s="63"/>
      <c r="H38" s="62">
        <v>2700000</v>
      </c>
      <c r="I38" s="65"/>
      <c r="J38" s="71"/>
      <c r="K38" s="94"/>
    </row>
    <row r="39" spans="1:11" s="45" customFormat="1" ht="42.75" customHeight="1" x14ac:dyDescent="0.25">
      <c r="A39" s="39">
        <v>35</v>
      </c>
      <c r="B39" s="61" t="s">
        <v>79</v>
      </c>
      <c r="C39" s="68">
        <v>9179000</v>
      </c>
      <c r="D39" s="62">
        <v>1245601</v>
      </c>
      <c r="E39" s="63"/>
      <c r="F39" s="82">
        <v>1214043</v>
      </c>
      <c r="G39" s="63"/>
      <c r="H39" s="63"/>
      <c r="I39" s="65"/>
      <c r="J39" s="71"/>
      <c r="K39" s="94"/>
    </row>
    <row r="40" spans="1:11" s="45" customFormat="1" ht="42.75" customHeight="1" x14ac:dyDescent="0.25">
      <c r="A40" s="39">
        <v>36</v>
      </c>
      <c r="B40" s="61" t="s">
        <v>80</v>
      </c>
      <c r="C40" s="68">
        <v>1057340</v>
      </c>
      <c r="D40" s="62">
        <v>3709730</v>
      </c>
      <c r="E40" s="91">
        <v>7040000</v>
      </c>
      <c r="F40" s="82">
        <v>468000</v>
      </c>
      <c r="G40" s="63"/>
      <c r="H40" s="63"/>
      <c r="I40" s="65"/>
      <c r="J40" s="71"/>
      <c r="K40" s="94"/>
    </row>
    <row r="41" spans="1:11" s="45" customFormat="1" ht="42.75" customHeight="1" x14ac:dyDescent="0.25">
      <c r="A41" s="39">
        <v>37</v>
      </c>
      <c r="B41" s="61" t="s">
        <v>81</v>
      </c>
      <c r="C41" s="68">
        <v>57827306</v>
      </c>
      <c r="D41" s="62">
        <v>1130028</v>
      </c>
      <c r="E41" s="63"/>
      <c r="F41" s="82">
        <v>2058395</v>
      </c>
      <c r="G41" s="63"/>
      <c r="H41" s="63"/>
      <c r="I41" s="65"/>
      <c r="J41" s="71"/>
      <c r="K41" s="94"/>
    </row>
    <row r="42" spans="1:11" s="45" customFormat="1" ht="42.75" customHeight="1" x14ac:dyDescent="0.25">
      <c r="A42" s="39">
        <v>38</v>
      </c>
      <c r="B42" s="61" t="s">
        <v>82</v>
      </c>
      <c r="C42" s="68">
        <v>1941715</v>
      </c>
      <c r="D42" s="62">
        <v>1010650</v>
      </c>
      <c r="E42" s="63"/>
      <c r="F42" s="82">
        <v>754342</v>
      </c>
      <c r="G42" s="63"/>
      <c r="H42" s="63"/>
      <c r="I42" s="65"/>
      <c r="J42" s="71"/>
      <c r="K42" s="94"/>
    </row>
    <row r="43" spans="1:11" s="45" customFormat="1" ht="42.75" customHeight="1" x14ac:dyDescent="0.25">
      <c r="A43" s="39">
        <v>39</v>
      </c>
      <c r="B43" s="61" t="s">
        <v>83</v>
      </c>
      <c r="C43" s="68">
        <v>40042540</v>
      </c>
      <c r="D43" s="62">
        <v>2884885</v>
      </c>
      <c r="E43" s="91">
        <v>11200000</v>
      </c>
      <c r="F43" s="82">
        <v>2607935</v>
      </c>
      <c r="G43" s="62">
        <v>40000</v>
      </c>
      <c r="H43" s="62">
        <v>365820</v>
      </c>
      <c r="I43" s="65"/>
      <c r="J43" s="71"/>
      <c r="K43" s="95"/>
    </row>
    <row r="44" spans="1:11" s="45" customFormat="1" ht="42.75" customHeight="1" x14ac:dyDescent="0.25">
      <c r="A44" s="39">
        <v>40</v>
      </c>
      <c r="B44" s="61" t="s">
        <v>84</v>
      </c>
      <c r="C44" s="68"/>
      <c r="D44" s="62">
        <v>117100</v>
      </c>
      <c r="E44" s="63"/>
      <c r="F44" s="62">
        <v>1354945</v>
      </c>
      <c r="G44" s="62">
        <v>261540</v>
      </c>
      <c r="H44" s="63"/>
      <c r="I44" s="65"/>
      <c r="J44" s="71"/>
      <c r="K44" s="94"/>
    </row>
    <row r="45" spans="1:11" s="45" customFormat="1" ht="42.75" customHeight="1" x14ac:dyDescent="0.25">
      <c r="A45" s="39">
        <v>41</v>
      </c>
      <c r="B45" s="61" t="s">
        <v>85</v>
      </c>
      <c r="C45" s="106">
        <v>489956</v>
      </c>
      <c r="D45" s="62">
        <v>2065864</v>
      </c>
      <c r="E45" s="91">
        <v>240000</v>
      </c>
      <c r="F45" s="82">
        <v>593110</v>
      </c>
      <c r="G45" s="63"/>
      <c r="H45" s="63"/>
      <c r="I45" s="65"/>
      <c r="J45" s="71"/>
      <c r="K45" s="94"/>
    </row>
    <row r="46" spans="1:11" s="45" customFormat="1" ht="42.75" customHeight="1" x14ac:dyDescent="0.25">
      <c r="A46" s="39">
        <v>42</v>
      </c>
      <c r="B46" s="61" t="s">
        <v>86</v>
      </c>
      <c r="C46" s="68"/>
      <c r="D46" s="62">
        <v>11671356</v>
      </c>
      <c r="E46" s="63"/>
      <c r="F46" s="82">
        <v>900400</v>
      </c>
      <c r="G46" s="63"/>
      <c r="H46" s="63"/>
      <c r="I46" s="65"/>
      <c r="J46" s="71"/>
      <c r="K46" s="94"/>
    </row>
    <row r="47" spans="1:11" s="45" customFormat="1" ht="42.75" customHeight="1" x14ac:dyDescent="0.25">
      <c r="A47" s="39">
        <v>43</v>
      </c>
      <c r="B47" s="61" t="s">
        <v>87</v>
      </c>
      <c r="C47" s="68">
        <v>7661984</v>
      </c>
      <c r="D47" s="62">
        <v>961850</v>
      </c>
      <c r="E47" s="63"/>
      <c r="F47" s="82">
        <v>2076690</v>
      </c>
      <c r="G47" s="62">
        <v>199140</v>
      </c>
      <c r="H47" s="63"/>
      <c r="I47" s="65"/>
      <c r="J47" s="71"/>
      <c r="K47" s="94"/>
    </row>
    <row r="48" spans="1:11" s="45" customFormat="1" ht="42.75" customHeight="1" x14ac:dyDescent="0.25">
      <c r="A48" s="39">
        <v>44</v>
      </c>
      <c r="B48" s="61" t="s">
        <v>88</v>
      </c>
      <c r="C48" s="68"/>
      <c r="D48" s="62">
        <v>991830</v>
      </c>
      <c r="E48" s="63"/>
      <c r="F48" s="62">
        <v>557990</v>
      </c>
      <c r="G48" s="62"/>
      <c r="H48" s="63"/>
      <c r="I48" s="65"/>
      <c r="J48" s="71"/>
      <c r="K48" s="94"/>
    </row>
    <row r="49" spans="1:14" s="45" customFormat="1" ht="42.75" customHeight="1" x14ac:dyDescent="0.25">
      <c r="A49" s="39">
        <v>45</v>
      </c>
      <c r="B49" s="61" t="s">
        <v>89</v>
      </c>
      <c r="C49" s="68">
        <v>32457774</v>
      </c>
      <c r="D49" s="62">
        <v>1134270</v>
      </c>
      <c r="E49" s="63"/>
      <c r="F49" s="62">
        <v>1080829</v>
      </c>
      <c r="G49" s="62">
        <v>291990</v>
      </c>
      <c r="H49" s="63"/>
      <c r="I49" s="65"/>
      <c r="J49" s="71"/>
      <c r="K49" s="94"/>
    </row>
    <row r="50" spans="1:14" s="45" customFormat="1" ht="42.75" customHeight="1" x14ac:dyDescent="0.25">
      <c r="A50" s="39">
        <v>46</v>
      </c>
      <c r="B50" s="61" t="s">
        <v>90</v>
      </c>
      <c r="C50" s="204">
        <v>21794444</v>
      </c>
      <c r="D50" s="62">
        <v>844846</v>
      </c>
      <c r="E50" s="63"/>
      <c r="F50" s="62">
        <v>1352895</v>
      </c>
      <c r="G50" s="73">
        <v>203730</v>
      </c>
      <c r="H50" s="63"/>
      <c r="I50" s="65"/>
      <c r="J50" s="71"/>
      <c r="K50" s="94"/>
    </row>
    <row r="51" spans="1:14" s="45" customFormat="1" ht="42.75" customHeight="1" x14ac:dyDescent="0.25">
      <c r="A51" s="39">
        <v>47</v>
      </c>
      <c r="B51" s="61" t="s">
        <v>91</v>
      </c>
      <c r="C51" s="68"/>
      <c r="D51" s="62">
        <v>1094450</v>
      </c>
      <c r="E51" s="62">
        <v>4600000</v>
      </c>
      <c r="F51" s="62">
        <v>436090</v>
      </c>
      <c r="G51" s="63"/>
      <c r="H51" s="63"/>
      <c r="I51" s="65"/>
      <c r="J51" s="71"/>
      <c r="K51" s="94"/>
    </row>
    <row r="52" spans="1:14" s="45" customFormat="1" ht="42.75" customHeight="1" x14ac:dyDescent="0.25">
      <c r="A52" s="39">
        <v>48</v>
      </c>
      <c r="B52" s="61" t="s">
        <v>92</v>
      </c>
      <c r="C52" s="68"/>
      <c r="D52" s="62">
        <v>146751</v>
      </c>
      <c r="E52" s="63"/>
      <c r="F52" s="62">
        <v>221350</v>
      </c>
      <c r="G52" s="62">
        <v>7350</v>
      </c>
      <c r="H52" s="63"/>
      <c r="I52" s="65"/>
      <c r="J52" s="71"/>
      <c r="K52" s="94"/>
    </row>
    <row r="53" spans="1:14" s="45" customFormat="1" ht="42.75" customHeight="1" x14ac:dyDescent="0.25">
      <c r="A53" s="39">
        <v>49</v>
      </c>
      <c r="B53" s="61" t="s">
        <v>93</v>
      </c>
      <c r="C53" s="68"/>
      <c r="D53" s="62">
        <v>251323</v>
      </c>
      <c r="E53" s="63"/>
      <c r="F53" s="62">
        <v>393700</v>
      </c>
      <c r="G53" s="73">
        <v>193499.99999999994</v>
      </c>
      <c r="H53" s="63"/>
      <c r="I53" s="65"/>
      <c r="J53" s="71"/>
      <c r="K53" s="94"/>
    </row>
    <row r="54" spans="1:14" s="45" customFormat="1" ht="42.75" customHeight="1" x14ac:dyDescent="0.25">
      <c r="A54" s="39">
        <v>50</v>
      </c>
      <c r="B54" s="61" t="s">
        <v>94</v>
      </c>
      <c r="C54" s="68">
        <v>267561</v>
      </c>
      <c r="D54" s="62">
        <v>1037164</v>
      </c>
      <c r="E54" s="63"/>
      <c r="F54" s="62">
        <v>406643</v>
      </c>
      <c r="G54" s="73">
        <v>40079.999999999993</v>
      </c>
      <c r="H54" s="63"/>
      <c r="I54" s="65"/>
      <c r="J54" s="71"/>
      <c r="K54" s="94"/>
    </row>
    <row r="55" spans="1:14" ht="55.5" customHeight="1" x14ac:dyDescent="0.25">
      <c r="A55" s="57"/>
      <c r="B55" s="57" t="s">
        <v>39</v>
      </c>
      <c r="C55" s="80">
        <f>SUM(C5:C54)</f>
        <v>967270805</v>
      </c>
      <c r="D55" s="80">
        <f t="shared" ref="C55:H55" si="0">SUM(D5:D54)</f>
        <v>83505279</v>
      </c>
      <c r="E55" s="69">
        <f t="shared" si="0"/>
        <v>71050000</v>
      </c>
      <c r="F55" s="80">
        <f t="shared" si="0"/>
        <v>105771142</v>
      </c>
      <c r="G55" s="69">
        <f t="shared" si="0"/>
        <v>10032105</v>
      </c>
      <c r="H55" s="69">
        <f t="shared" si="0"/>
        <v>10256206.129999999</v>
      </c>
      <c r="I55" s="69">
        <f>I5+I8+I9+I10+I11+I12+I13+I14+I15+I16+I17+I18+I19+I20</f>
        <v>11119444</v>
      </c>
      <c r="J55" s="69">
        <v>560000</v>
      </c>
      <c r="K55" s="69">
        <v>444000</v>
      </c>
      <c r="N55" s="92"/>
    </row>
    <row r="56" spans="1:14" s="26" customFormat="1" ht="7.5" customHeight="1" x14ac:dyDescent="0.25">
      <c r="A56" s="1"/>
      <c r="B56" s="22"/>
      <c r="C56" s="23"/>
      <c r="D56" s="81"/>
      <c r="E56" s="23"/>
      <c r="F56" s="81"/>
      <c r="G56" s="23"/>
      <c r="H56" s="5"/>
      <c r="I56" s="5"/>
      <c r="J56" s="24"/>
    </row>
    <row r="57" spans="1:14" ht="21" customHeight="1" x14ac:dyDescent="0.25">
      <c r="B57" s="27" t="s">
        <v>40</v>
      </c>
      <c r="C57" s="27"/>
      <c r="D57" s="124">
        <f>C55+D55+E55+F55+J55</f>
        <v>1228157226</v>
      </c>
    </row>
    <row r="58" spans="1:14" ht="18" customHeight="1" x14ac:dyDescent="0.25">
      <c r="B58" s="113" t="s">
        <v>44</v>
      </c>
      <c r="C58" s="113"/>
      <c r="D58" s="125">
        <f>G55+H55+I55+K55</f>
        <v>31851755.129999999</v>
      </c>
    </row>
    <row r="60" spans="1:14" ht="27.75" customHeight="1" x14ac:dyDescent="0.25">
      <c r="A60" s="51" t="s">
        <v>50</v>
      </c>
      <c r="B60" s="51"/>
      <c r="C60" s="51"/>
    </row>
    <row r="61" spans="1:14" ht="27.75" customHeight="1" x14ac:dyDescent="0.25">
      <c r="A61" s="51" t="s">
        <v>52</v>
      </c>
      <c r="B61" s="51"/>
      <c r="C61" s="51"/>
    </row>
    <row r="62" spans="1:14" ht="27.75" customHeight="1" x14ac:dyDescent="0.25">
      <c r="A62" s="52" t="s">
        <v>54</v>
      </c>
      <c r="B62" s="53"/>
      <c r="C62" s="52" t="s">
        <v>55</v>
      </c>
    </row>
    <row r="63" spans="1:14" ht="27.75" customHeight="1" x14ac:dyDescent="0.25">
      <c r="A63" s="51" t="s">
        <v>57</v>
      </c>
      <c r="B63" s="51"/>
      <c r="C63" s="51"/>
    </row>
    <row r="64" spans="1:14" ht="27.75" customHeight="1" x14ac:dyDescent="0.25">
      <c r="A64" s="51" t="s">
        <v>59</v>
      </c>
      <c r="B64" s="51"/>
      <c r="C64" s="51"/>
    </row>
    <row r="65" spans="1:9" ht="27.75" customHeight="1" x14ac:dyDescent="0.25">
      <c r="A65" s="51" t="s">
        <v>38</v>
      </c>
      <c r="B65" s="51"/>
      <c r="C65" s="51"/>
    </row>
    <row r="66" spans="1:9" ht="27.75" customHeight="1" x14ac:dyDescent="0.25">
      <c r="A66" s="51"/>
      <c r="B66" s="51"/>
      <c r="C66" s="51"/>
    </row>
    <row r="67" spans="1:9" ht="27.75" customHeight="1" x14ac:dyDescent="0.25">
      <c r="A67" s="51" t="s">
        <v>63</v>
      </c>
      <c r="B67" s="51"/>
      <c r="C67" s="51"/>
      <c r="I67" s="92">
        <f>+C55-C21</f>
        <v>677696273</v>
      </c>
    </row>
  </sheetData>
  <mergeCells count="4">
    <mergeCell ref="J1:K1"/>
    <mergeCell ref="B58:C58"/>
    <mergeCell ref="A2:A4"/>
    <mergeCell ref="B2:B4"/>
  </mergeCells>
  <pageMargins left="0.15748031496062992" right="0.15748031496062992" top="0.27559055118110237" bottom="0.15748031496062992" header="0.23622047244094491" footer="0.1574803149606299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opLeftCell="A220" workbookViewId="0">
      <selection activeCell="B248" sqref="B248"/>
    </sheetView>
  </sheetViews>
  <sheetFormatPr defaultColWidth="28.28515625" defaultRowHeight="15" x14ac:dyDescent="0.2"/>
  <cols>
    <col min="1" max="1" width="5.5703125" style="132" customWidth="1"/>
    <col min="2" max="2" width="52.7109375" style="133" customWidth="1"/>
    <col min="3" max="3" width="16.85546875" style="135" customWidth="1"/>
    <col min="4" max="4" width="23.140625" style="135" customWidth="1"/>
    <col min="5" max="5" width="14.5703125" style="135" customWidth="1"/>
    <col min="6" max="6" width="16.140625" style="135" customWidth="1"/>
    <col min="7" max="16384" width="28.28515625" style="135"/>
  </cols>
  <sheetData>
    <row r="1" spans="1:7" s="129" customFormat="1" ht="12.75" x14ac:dyDescent="0.2">
      <c r="A1" s="126"/>
      <c r="B1" s="127"/>
      <c r="C1" s="128" t="s">
        <v>103</v>
      </c>
      <c r="D1" s="128"/>
      <c r="E1" s="128"/>
    </row>
    <row r="2" spans="1:7" s="129" customFormat="1" ht="59.25" customHeight="1" x14ac:dyDescent="0.2">
      <c r="A2" s="126"/>
      <c r="B2" s="127"/>
      <c r="C2" s="130" t="s">
        <v>104</v>
      </c>
      <c r="D2" s="130"/>
      <c r="E2" s="131"/>
    </row>
    <row r="3" spans="1:7" ht="10.5" customHeight="1" x14ac:dyDescent="0.2">
      <c r="C3" s="134"/>
      <c r="D3" s="134"/>
      <c r="E3" s="134"/>
    </row>
    <row r="4" spans="1:7" ht="94.5" customHeight="1" x14ac:dyDescent="0.2">
      <c r="A4" s="136" t="s">
        <v>105</v>
      </c>
      <c r="B4" s="136"/>
      <c r="C4" s="136"/>
      <c r="D4" s="136"/>
      <c r="E4" s="137"/>
    </row>
    <row r="5" spans="1:7" ht="45" x14ac:dyDescent="0.2">
      <c r="A5" s="138" t="s">
        <v>106</v>
      </c>
      <c r="B5" s="138" t="s">
        <v>107</v>
      </c>
      <c r="C5" s="139" t="s">
        <v>108</v>
      </c>
      <c r="D5" s="139" t="s">
        <v>109</v>
      </c>
      <c r="F5" s="135" t="s">
        <v>38</v>
      </c>
    </row>
    <row r="6" spans="1:7" ht="23.25" customHeight="1" x14ac:dyDescent="0.2">
      <c r="A6" s="140">
        <v>1</v>
      </c>
      <c r="B6" s="141" t="s">
        <v>110</v>
      </c>
      <c r="C6" s="142"/>
      <c r="D6" s="142">
        <v>2015000</v>
      </c>
      <c r="E6" s="143"/>
      <c r="F6" s="144"/>
      <c r="G6" s="144"/>
    </row>
    <row r="7" spans="1:7" ht="23.25" customHeight="1" x14ac:dyDescent="0.2">
      <c r="A7" s="140">
        <v>2</v>
      </c>
      <c r="B7" s="141" t="s">
        <v>111</v>
      </c>
      <c r="C7" s="142">
        <v>1950</v>
      </c>
      <c r="D7" s="142">
        <v>24</v>
      </c>
      <c r="E7" s="143"/>
      <c r="F7" s="144"/>
      <c r="G7" s="144"/>
    </row>
    <row r="8" spans="1:7" ht="23.25" customHeight="1" x14ac:dyDescent="0.2">
      <c r="A8" s="140">
        <v>3</v>
      </c>
      <c r="B8" s="141" t="s">
        <v>112</v>
      </c>
      <c r="C8" s="142">
        <v>1952</v>
      </c>
      <c r="D8" s="142">
        <v>60</v>
      </c>
      <c r="E8" s="143"/>
      <c r="F8" s="144"/>
      <c r="G8" s="144"/>
    </row>
    <row r="9" spans="1:7" ht="23.25" customHeight="1" x14ac:dyDescent="0.2">
      <c r="A9" s="140">
        <v>4</v>
      </c>
      <c r="B9" s="141" t="s">
        <v>113</v>
      </c>
      <c r="C9" s="142">
        <v>1970</v>
      </c>
      <c r="D9" s="142">
        <v>50</v>
      </c>
      <c r="E9" s="143"/>
      <c r="F9" s="144"/>
      <c r="G9" s="144"/>
    </row>
    <row r="10" spans="1:7" ht="23.25" customHeight="1" x14ac:dyDescent="0.2">
      <c r="A10" s="140">
        <v>5</v>
      </c>
      <c r="B10" s="141" t="s">
        <v>114</v>
      </c>
      <c r="C10" s="142">
        <v>1992</v>
      </c>
      <c r="D10" s="142">
        <v>250</v>
      </c>
      <c r="E10" s="143"/>
      <c r="F10" s="144"/>
      <c r="G10" s="144"/>
    </row>
    <row r="11" spans="1:7" ht="23.25" customHeight="1" x14ac:dyDescent="0.2">
      <c r="A11" s="140">
        <v>6</v>
      </c>
      <c r="B11" s="141" t="s">
        <v>115</v>
      </c>
      <c r="C11" s="142">
        <v>1956</v>
      </c>
      <c r="D11" s="142">
        <v>300</v>
      </c>
      <c r="E11" s="143"/>
      <c r="F11" s="144"/>
      <c r="G11" s="144"/>
    </row>
    <row r="12" spans="1:7" ht="23.25" customHeight="1" x14ac:dyDescent="0.2">
      <c r="A12" s="140">
        <v>7</v>
      </c>
      <c r="B12" s="141" t="s">
        <v>116</v>
      </c>
      <c r="C12" s="142">
        <v>2004</v>
      </c>
      <c r="D12" s="142">
        <v>16780000</v>
      </c>
      <c r="E12" s="143"/>
      <c r="F12" s="144"/>
      <c r="G12" s="144"/>
    </row>
    <row r="13" spans="1:7" ht="23.25" customHeight="1" x14ac:dyDescent="0.2">
      <c r="A13" s="140">
        <v>8</v>
      </c>
      <c r="B13" s="141" t="s">
        <v>117</v>
      </c>
      <c r="C13" s="142">
        <v>1960</v>
      </c>
      <c r="D13" s="142">
        <v>250</v>
      </c>
      <c r="E13" s="143"/>
      <c r="F13" s="144"/>
      <c r="G13" s="144"/>
    </row>
    <row r="14" spans="1:7" ht="23.25" customHeight="1" x14ac:dyDescent="0.2">
      <c r="A14" s="140">
        <v>9</v>
      </c>
      <c r="B14" s="141" t="s">
        <v>118</v>
      </c>
      <c r="C14" s="142">
        <v>1992</v>
      </c>
      <c r="D14" s="142">
        <v>1000</v>
      </c>
      <c r="E14" s="143"/>
      <c r="F14" s="144"/>
      <c r="G14" s="144"/>
    </row>
    <row r="15" spans="1:7" ht="23.25" customHeight="1" x14ac:dyDescent="0.2">
      <c r="A15" s="140">
        <v>10</v>
      </c>
      <c r="B15" s="141" t="s">
        <v>119</v>
      </c>
      <c r="C15" s="142">
        <v>1985</v>
      </c>
      <c r="D15" s="142">
        <v>900</v>
      </c>
      <c r="E15" s="143"/>
      <c r="F15" s="144"/>
      <c r="G15" s="144"/>
    </row>
    <row r="16" spans="1:7" ht="23.25" customHeight="1" x14ac:dyDescent="0.2">
      <c r="A16" s="140">
        <v>11</v>
      </c>
      <c r="B16" s="141" t="s">
        <v>120</v>
      </c>
      <c r="C16" s="142">
        <v>1958</v>
      </c>
      <c r="D16" s="142">
        <v>200</v>
      </c>
      <c r="E16" s="143"/>
      <c r="F16" s="144"/>
      <c r="G16" s="144"/>
    </row>
    <row r="17" spans="1:7" ht="23.25" customHeight="1" x14ac:dyDescent="0.2">
      <c r="A17" s="140">
        <v>12</v>
      </c>
      <c r="B17" s="141" t="s">
        <v>121</v>
      </c>
      <c r="C17" s="142">
        <v>1970</v>
      </c>
      <c r="D17" s="142">
        <v>1000</v>
      </c>
      <c r="E17" s="143"/>
      <c r="F17" s="144"/>
      <c r="G17" s="144"/>
    </row>
    <row r="18" spans="1:7" ht="23.25" customHeight="1" x14ac:dyDescent="0.2">
      <c r="A18" s="140">
        <v>13</v>
      </c>
      <c r="B18" s="141" t="s">
        <v>122</v>
      </c>
      <c r="C18" s="142">
        <v>1989</v>
      </c>
      <c r="D18" s="142">
        <v>400</v>
      </c>
      <c r="E18" s="143"/>
      <c r="F18" s="144"/>
      <c r="G18" s="144"/>
    </row>
    <row r="19" spans="1:7" ht="23.25" customHeight="1" x14ac:dyDescent="0.2">
      <c r="A19" s="140">
        <v>14</v>
      </c>
      <c r="B19" s="145" t="s">
        <v>123</v>
      </c>
      <c r="C19" s="146" t="s">
        <v>124</v>
      </c>
      <c r="D19" s="147">
        <v>10125000</v>
      </c>
      <c r="E19" s="143"/>
      <c r="F19" s="144"/>
      <c r="G19" s="144"/>
    </row>
    <row r="20" spans="1:7" ht="23.25" customHeight="1" x14ac:dyDescent="0.2">
      <c r="A20" s="140">
        <v>15</v>
      </c>
      <c r="B20" s="148" t="s">
        <v>125</v>
      </c>
      <c r="C20" s="142">
        <v>1982</v>
      </c>
      <c r="D20" s="142">
        <v>600</v>
      </c>
      <c r="E20" s="143"/>
      <c r="F20" s="144"/>
      <c r="G20" s="144"/>
    </row>
    <row r="21" spans="1:7" ht="23.25" customHeight="1" x14ac:dyDescent="0.2">
      <c r="A21" s="140">
        <v>16</v>
      </c>
      <c r="B21" s="141" t="s">
        <v>126</v>
      </c>
      <c r="C21" s="142">
        <v>1950</v>
      </c>
      <c r="D21" s="142">
        <v>200</v>
      </c>
      <c r="E21" s="143"/>
      <c r="F21" s="144"/>
      <c r="G21" s="144"/>
    </row>
    <row r="22" spans="1:7" ht="23.25" customHeight="1" x14ac:dyDescent="0.2">
      <c r="A22" s="140">
        <v>17</v>
      </c>
      <c r="B22" s="141" t="s">
        <v>127</v>
      </c>
      <c r="C22" s="142">
        <v>1989</v>
      </c>
      <c r="D22" s="142">
        <v>490</v>
      </c>
      <c r="E22" s="143"/>
      <c r="F22" s="144"/>
      <c r="G22" s="144"/>
    </row>
    <row r="23" spans="1:7" s="154" customFormat="1" ht="23.25" customHeight="1" x14ac:dyDescent="0.2">
      <c r="A23" s="149">
        <v>18</v>
      </c>
      <c r="B23" s="150" t="s">
        <v>128</v>
      </c>
      <c r="C23" s="151">
        <v>1975</v>
      </c>
      <c r="D23" s="151">
        <v>28</v>
      </c>
      <c r="E23" s="152"/>
      <c r="F23" s="153"/>
      <c r="G23" s="153"/>
    </row>
    <row r="24" spans="1:7" s="154" customFormat="1" ht="23.25" customHeight="1" x14ac:dyDescent="0.2">
      <c r="A24" s="149">
        <v>19</v>
      </c>
      <c r="B24" s="150" t="s">
        <v>129</v>
      </c>
      <c r="C24" s="151">
        <v>1975</v>
      </c>
      <c r="D24" s="151">
        <v>500</v>
      </c>
      <c r="E24" s="152"/>
      <c r="F24" s="153"/>
      <c r="G24" s="153"/>
    </row>
    <row r="25" spans="1:7" s="154" customFormat="1" ht="23.25" customHeight="1" x14ac:dyDescent="0.2">
      <c r="A25" s="149">
        <v>20</v>
      </c>
      <c r="B25" s="150" t="s">
        <v>130</v>
      </c>
      <c r="C25" s="151">
        <v>1975</v>
      </c>
      <c r="D25" s="151">
        <v>105</v>
      </c>
      <c r="E25" s="152"/>
      <c r="F25" s="153"/>
      <c r="G25" s="153"/>
    </row>
    <row r="26" spans="1:7" s="154" customFormat="1" ht="23.25" customHeight="1" x14ac:dyDescent="0.2">
      <c r="A26" s="149">
        <v>21</v>
      </c>
      <c r="B26" s="150" t="s">
        <v>131</v>
      </c>
      <c r="C26" s="151">
        <v>1973</v>
      </c>
      <c r="D26" s="151">
        <v>310</v>
      </c>
      <c r="E26" s="152"/>
      <c r="F26" s="153"/>
      <c r="G26" s="153"/>
    </row>
    <row r="27" spans="1:7" s="154" customFormat="1" ht="23.25" customHeight="1" x14ac:dyDescent="0.2">
      <c r="A27" s="149">
        <v>22</v>
      </c>
      <c r="B27" s="150" t="s">
        <v>132</v>
      </c>
      <c r="C27" s="151">
        <v>1965</v>
      </c>
      <c r="D27" s="151">
        <v>2150</v>
      </c>
      <c r="E27" s="152"/>
      <c r="F27" s="153"/>
      <c r="G27" s="153"/>
    </row>
    <row r="28" spans="1:7" s="154" customFormat="1" ht="23.25" customHeight="1" x14ac:dyDescent="0.2">
      <c r="A28" s="149">
        <v>23</v>
      </c>
      <c r="B28" s="150" t="s">
        <v>133</v>
      </c>
      <c r="C28" s="151">
        <v>1972</v>
      </c>
      <c r="D28" s="151">
        <v>520</v>
      </c>
      <c r="E28" s="152"/>
      <c r="F28" s="153"/>
      <c r="G28" s="153"/>
    </row>
    <row r="29" spans="1:7" s="154" customFormat="1" ht="23.25" customHeight="1" x14ac:dyDescent="0.2">
      <c r="A29" s="149">
        <v>24</v>
      </c>
      <c r="B29" s="155" t="s">
        <v>134</v>
      </c>
      <c r="C29" s="151">
        <v>1970</v>
      </c>
      <c r="D29" s="151">
        <v>780</v>
      </c>
      <c r="E29" s="152"/>
      <c r="F29" s="153"/>
      <c r="G29" s="153"/>
    </row>
    <row r="30" spans="1:7" s="154" customFormat="1" ht="29.25" customHeight="1" x14ac:dyDescent="0.2">
      <c r="A30" s="149">
        <v>25</v>
      </c>
      <c r="B30" s="155" t="s">
        <v>135</v>
      </c>
      <c r="C30" s="151"/>
      <c r="D30" s="151"/>
      <c r="E30" s="152"/>
      <c r="F30" s="153"/>
      <c r="G30" s="153"/>
    </row>
    <row r="31" spans="1:7" s="154" customFormat="1" ht="42.75" customHeight="1" x14ac:dyDescent="0.2">
      <c r="A31" s="149">
        <v>26</v>
      </c>
      <c r="B31" s="150" t="s">
        <v>136</v>
      </c>
      <c r="C31" s="156" t="s">
        <v>137</v>
      </c>
      <c r="D31" s="151">
        <v>41078780</v>
      </c>
      <c r="E31" s="152"/>
      <c r="F31" s="153"/>
      <c r="G31" s="153"/>
    </row>
    <row r="32" spans="1:7" s="154" customFormat="1" ht="23.25" customHeight="1" x14ac:dyDescent="0.2">
      <c r="A32" s="157" t="s">
        <v>138</v>
      </c>
      <c r="B32" s="155" t="s">
        <v>139</v>
      </c>
      <c r="C32" s="156"/>
      <c r="D32" s="151"/>
      <c r="E32" s="152"/>
      <c r="F32" s="153"/>
      <c r="G32" s="153"/>
    </row>
    <row r="33" spans="1:7" s="154" customFormat="1" ht="23.25" customHeight="1" x14ac:dyDescent="0.2">
      <c r="A33" s="157" t="s">
        <v>140</v>
      </c>
      <c r="B33" s="155" t="s">
        <v>141</v>
      </c>
      <c r="C33" s="156"/>
      <c r="D33" s="151"/>
      <c r="E33" s="152"/>
      <c r="F33" s="153"/>
      <c r="G33" s="153"/>
    </row>
    <row r="34" spans="1:7" s="154" customFormat="1" ht="23.25" customHeight="1" x14ac:dyDescent="0.2">
      <c r="A34" s="157" t="s">
        <v>142</v>
      </c>
      <c r="B34" s="150" t="s">
        <v>143</v>
      </c>
      <c r="C34" s="156"/>
      <c r="D34" s="151"/>
      <c r="E34" s="152"/>
      <c r="F34" s="153"/>
      <c r="G34" s="153"/>
    </row>
    <row r="35" spans="1:7" s="154" customFormat="1" ht="23.25" customHeight="1" x14ac:dyDescent="0.2">
      <c r="A35" s="149">
        <v>27</v>
      </c>
      <c r="B35" s="150" t="s">
        <v>144</v>
      </c>
      <c r="C35" s="151">
        <v>1981</v>
      </c>
      <c r="D35" s="151">
        <v>11175</v>
      </c>
      <c r="E35" s="152"/>
      <c r="F35" s="153"/>
      <c r="G35" s="153"/>
    </row>
    <row r="36" spans="1:7" s="154" customFormat="1" ht="23.25" customHeight="1" x14ac:dyDescent="0.2">
      <c r="A36" s="149">
        <v>28</v>
      </c>
      <c r="B36" s="150" t="s">
        <v>145</v>
      </c>
      <c r="C36" s="151">
        <v>1990</v>
      </c>
      <c r="D36" s="151">
        <v>250</v>
      </c>
      <c r="E36" s="152"/>
      <c r="F36" s="153"/>
      <c r="G36" s="153"/>
    </row>
    <row r="37" spans="1:7" s="154" customFormat="1" ht="30" customHeight="1" x14ac:dyDescent="0.2">
      <c r="A37" s="149">
        <v>29</v>
      </c>
      <c r="B37" s="155" t="s">
        <v>146</v>
      </c>
      <c r="C37" s="151"/>
      <c r="D37" s="151">
        <v>13515</v>
      </c>
      <c r="E37" s="152"/>
      <c r="F37" s="153"/>
      <c r="G37" s="153"/>
    </row>
    <row r="38" spans="1:7" s="154" customFormat="1" ht="30" customHeight="1" x14ac:dyDescent="0.2">
      <c r="A38" s="149">
        <v>30</v>
      </c>
      <c r="B38" s="155" t="s">
        <v>147</v>
      </c>
      <c r="C38" s="151"/>
      <c r="D38" s="151">
        <v>3200</v>
      </c>
      <c r="E38" s="152"/>
      <c r="F38" s="153"/>
      <c r="G38" s="153"/>
    </row>
    <row r="39" spans="1:7" s="154" customFormat="1" ht="30" x14ac:dyDescent="0.2">
      <c r="A39" s="157" t="s">
        <v>138</v>
      </c>
      <c r="B39" s="155" t="s">
        <v>148</v>
      </c>
      <c r="C39" s="151"/>
      <c r="D39" s="151"/>
      <c r="E39" s="152"/>
      <c r="F39" s="153"/>
      <c r="G39" s="153"/>
    </row>
    <row r="40" spans="1:7" s="154" customFormat="1" ht="30" x14ac:dyDescent="0.2">
      <c r="A40" s="157" t="s">
        <v>140</v>
      </c>
      <c r="B40" s="155" t="s">
        <v>149</v>
      </c>
      <c r="C40" s="151"/>
      <c r="D40" s="151"/>
      <c r="E40" s="152"/>
      <c r="F40" s="153"/>
      <c r="G40" s="153"/>
    </row>
    <row r="41" spans="1:7" s="154" customFormat="1" ht="30" x14ac:dyDescent="0.2">
      <c r="A41" s="157" t="s">
        <v>142</v>
      </c>
      <c r="B41" s="155" t="s">
        <v>150</v>
      </c>
      <c r="C41" s="151"/>
      <c r="D41" s="151"/>
      <c r="E41" s="152"/>
      <c r="F41" s="153"/>
      <c r="G41" s="153"/>
    </row>
    <row r="42" spans="1:7" s="154" customFormat="1" ht="30" x14ac:dyDescent="0.2">
      <c r="A42" s="157" t="s">
        <v>151</v>
      </c>
      <c r="B42" s="155" t="s">
        <v>152</v>
      </c>
      <c r="C42" s="151"/>
      <c r="D42" s="151"/>
      <c r="E42" s="152"/>
      <c r="F42" s="153"/>
      <c r="G42" s="153"/>
    </row>
    <row r="43" spans="1:7" s="154" customFormat="1" ht="30" x14ac:dyDescent="0.2">
      <c r="A43" s="149">
        <v>31</v>
      </c>
      <c r="B43" s="150" t="s">
        <v>153</v>
      </c>
      <c r="C43" s="156" t="s">
        <v>154</v>
      </c>
      <c r="D43" s="151">
        <v>17324552</v>
      </c>
      <c r="E43" s="152"/>
      <c r="F43" s="153"/>
      <c r="G43" s="153"/>
    </row>
    <row r="44" spans="1:7" s="154" customFormat="1" x14ac:dyDescent="0.2">
      <c r="A44" s="157" t="s">
        <v>138</v>
      </c>
      <c r="B44" s="150" t="s">
        <v>155</v>
      </c>
      <c r="C44" s="156"/>
      <c r="D44" s="151"/>
      <c r="E44" s="152"/>
      <c r="F44" s="153"/>
      <c r="G44" s="153"/>
    </row>
    <row r="45" spans="1:7" s="154" customFormat="1" x14ac:dyDescent="0.2">
      <c r="A45" s="157" t="s">
        <v>140</v>
      </c>
      <c r="B45" s="150" t="s">
        <v>156</v>
      </c>
      <c r="C45" s="156"/>
      <c r="D45" s="151"/>
      <c r="E45" s="152"/>
      <c r="F45" s="153"/>
      <c r="G45" s="153"/>
    </row>
    <row r="46" spans="1:7" s="154" customFormat="1" x14ac:dyDescent="0.2">
      <c r="A46" s="157" t="s">
        <v>142</v>
      </c>
      <c r="B46" s="150" t="s">
        <v>157</v>
      </c>
      <c r="C46" s="156"/>
      <c r="D46" s="151"/>
      <c r="E46" s="152"/>
      <c r="F46" s="153"/>
      <c r="G46" s="153"/>
    </row>
    <row r="47" spans="1:7" s="154" customFormat="1" x14ac:dyDescent="0.2">
      <c r="A47" s="149">
        <v>32</v>
      </c>
      <c r="B47" s="150" t="s">
        <v>153</v>
      </c>
      <c r="C47" s="156" t="s">
        <v>158</v>
      </c>
      <c r="D47" s="151">
        <v>8789814</v>
      </c>
      <c r="E47" s="152"/>
      <c r="F47" s="153"/>
      <c r="G47" s="153"/>
    </row>
    <row r="48" spans="1:7" s="154" customFormat="1" x14ac:dyDescent="0.2">
      <c r="A48" s="157" t="s">
        <v>138</v>
      </c>
      <c r="B48" s="150" t="s">
        <v>159</v>
      </c>
      <c r="C48" s="156"/>
      <c r="D48" s="151"/>
      <c r="E48" s="152"/>
      <c r="F48" s="153"/>
      <c r="G48" s="153"/>
    </row>
    <row r="49" spans="1:7" s="154" customFormat="1" x14ac:dyDescent="0.2">
      <c r="A49" s="157" t="s">
        <v>140</v>
      </c>
      <c r="B49" s="150" t="s">
        <v>160</v>
      </c>
      <c r="C49" s="156"/>
      <c r="D49" s="151"/>
      <c r="E49" s="152"/>
      <c r="F49" s="153"/>
      <c r="G49" s="153"/>
    </row>
    <row r="50" spans="1:7" s="154" customFormat="1" x14ac:dyDescent="0.2">
      <c r="A50" s="157" t="s">
        <v>142</v>
      </c>
      <c r="B50" s="150" t="s">
        <v>161</v>
      </c>
      <c r="C50" s="156"/>
      <c r="D50" s="151"/>
      <c r="E50" s="152"/>
      <c r="F50" s="153"/>
      <c r="G50" s="153"/>
    </row>
    <row r="51" spans="1:7" s="154" customFormat="1" x14ac:dyDescent="0.2">
      <c r="A51" s="157" t="s">
        <v>151</v>
      </c>
      <c r="B51" s="150" t="s">
        <v>162</v>
      </c>
      <c r="C51" s="156"/>
      <c r="D51" s="151"/>
      <c r="E51" s="152"/>
      <c r="F51" s="153"/>
      <c r="G51" s="153"/>
    </row>
    <row r="52" spans="1:7" s="154" customFormat="1" x14ac:dyDescent="0.2">
      <c r="A52" s="157" t="s">
        <v>163</v>
      </c>
      <c r="B52" s="150" t="s">
        <v>164</v>
      </c>
      <c r="C52" s="156"/>
      <c r="D52" s="151"/>
      <c r="E52" s="152"/>
      <c r="F52" s="153"/>
      <c r="G52" s="153"/>
    </row>
    <row r="53" spans="1:7" s="154" customFormat="1" x14ac:dyDescent="0.2">
      <c r="A53" s="157" t="s">
        <v>165</v>
      </c>
      <c r="B53" s="150" t="s">
        <v>166</v>
      </c>
      <c r="C53" s="156"/>
      <c r="D53" s="151"/>
      <c r="E53" s="152"/>
      <c r="F53" s="153"/>
      <c r="G53" s="153"/>
    </row>
    <row r="54" spans="1:7" s="154" customFormat="1" x14ac:dyDescent="0.2">
      <c r="A54" s="157" t="s">
        <v>167</v>
      </c>
      <c r="B54" s="150" t="s">
        <v>168</v>
      </c>
      <c r="C54" s="156"/>
      <c r="D54" s="151"/>
      <c r="E54" s="152"/>
      <c r="F54" s="153"/>
      <c r="G54" s="153"/>
    </row>
    <row r="55" spans="1:7" s="154" customFormat="1" x14ac:dyDescent="0.2">
      <c r="A55" s="157" t="s">
        <v>169</v>
      </c>
      <c r="B55" s="150" t="s">
        <v>170</v>
      </c>
      <c r="C55" s="156"/>
      <c r="D55" s="151"/>
      <c r="E55" s="152"/>
      <c r="F55" s="153"/>
      <c r="G55" s="153"/>
    </row>
    <row r="56" spans="1:7" s="154" customFormat="1" x14ac:dyDescent="0.2">
      <c r="A56" s="149">
        <v>33</v>
      </c>
      <c r="B56" s="150" t="s">
        <v>171</v>
      </c>
      <c r="C56" s="151" t="s">
        <v>172</v>
      </c>
      <c r="D56" s="151">
        <v>42054209</v>
      </c>
      <c r="E56" s="152"/>
      <c r="F56" s="153"/>
      <c r="G56" s="153"/>
    </row>
    <row r="57" spans="1:7" s="154" customFormat="1" x14ac:dyDescent="0.2">
      <c r="A57" s="149">
        <v>34</v>
      </c>
      <c r="B57" s="150" t="s">
        <v>173</v>
      </c>
      <c r="C57" s="151"/>
      <c r="D57" s="151"/>
      <c r="E57" s="152"/>
      <c r="F57" s="153"/>
      <c r="G57" s="153"/>
    </row>
    <row r="58" spans="1:7" s="154" customFormat="1" ht="30" x14ac:dyDescent="0.2">
      <c r="A58" s="157" t="s">
        <v>138</v>
      </c>
      <c r="B58" s="155" t="s">
        <v>174</v>
      </c>
      <c r="C58" s="151"/>
      <c r="D58" s="151"/>
      <c r="E58" s="152"/>
      <c r="F58" s="153"/>
      <c r="G58" s="153"/>
    </row>
    <row r="59" spans="1:7" s="154" customFormat="1" x14ac:dyDescent="0.2">
      <c r="A59" s="157" t="s">
        <v>140</v>
      </c>
      <c r="B59" s="150" t="s">
        <v>175</v>
      </c>
      <c r="C59" s="151"/>
      <c r="D59" s="151"/>
      <c r="E59" s="152"/>
      <c r="F59" s="153"/>
      <c r="G59" s="153"/>
    </row>
    <row r="60" spans="1:7" s="154" customFormat="1" x14ac:dyDescent="0.2">
      <c r="A60" s="157" t="s">
        <v>142</v>
      </c>
      <c r="B60" s="150" t="s">
        <v>176</v>
      </c>
      <c r="C60" s="151"/>
      <c r="D60" s="151"/>
      <c r="E60" s="152"/>
      <c r="F60" s="153"/>
      <c r="G60" s="153"/>
    </row>
    <row r="61" spans="1:7" s="154" customFormat="1" x14ac:dyDescent="0.2">
      <c r="A61" s="157" t="s">
        <v>151</v>
      </c>
      <c r="B61" s="155" t="s">
        <v>177</v>
      </c>
      <c r="C61" s="151" t="s">
        <v>178</v>
      </c>
      <c r="D61" s="151">
        <v>55247994</v>
      </c>
      <c r="E61" s="152"/>
      <c r="F61" s="153"/>
      <c r="G61" s="153"/>
    </row>
    <row r="62" spans="1:7" s="154" customFormat="1" ht="30" x14ac:dyDescent="0.2">
      <c r="A62" s="149">
        <v>35</v>
      </c>
      <c r="B62" s="155" t="s">
        <v>179</v>
      </c>
      <c r="C62" s="151" t="s">
        <v>180</v>
      </c>
      <c r="D62" s="151">
        <v>950000</v>
      </c>
      <c r="E62" s="152"/>
      <c r="F62" s="153"/>
      <c r="G62" s="153"/>
    </row>
    <row r="63" spans="1:7" ht="30" x14ac:dyDescent="0.2">
      <c r="A63" s="140">
        <v>36</v>
      </c>
      <c r="B63" s="148" t="s">
        <v>181</v>
      </c>
      <c r="C63" s="142"/>
      <c r="D63" s="142"/>
      <c r="E63" s="143"/>
      <c r="F63" s="144"/>
      <c r="G63" s="144"/>
    </row>
    <row r="64" spans="1:7" x14ac:dyDescent="0.2">
      <c r="A64" s="158" t="s">
        <v>138</v>
      </c>
      <c r="B64" s="148" t="s">
        <v>182</v>
      </c>
      <c r="C64" s="142"/>
      <c r="D64" s="142"/>
      <c r="E64" s="143"/>
      <c r="F64" s="144"/>
      <c r="G64" s="144"/>
    </row>
    <row r="65" spans="1:7" x14ac:dyDescent="0.2">
      <c r="A65" s="158" t="s">
        <v>140</v>
      </c>
      <c r="B65" s="148" t="s">
        <v>183</v>
      </c>
      <c r="C65" s="142"/>
      <c r="D65" s="142"/>
      <c r="E65" s="143"/>
      <c r="F65" s="144"/>
      <c r="G65" s="144"/>
    </row>
    <row r="66" spans="1:7" x14ac:dyDescent="0.2">
      <c r="A66" s="158" t="s">
        <v>142</v>
      </c>
      <c r="B66" s="148" t="s">
        <v>184</v>
      </c>
      <c r="C66" s="142"/>
      <c r="D66" s="142"/>
      <c r="E66" s="143"/>
      <c r="F66" s="144"/>
      <c r="G66" s="144"/>
    </row>
    <row r="67" spans="1:7" x14ac:dyDescent="0.2">
      <c r="A67" s="158" t="s">
        <v>151</v>
      </c>
      <c r="B67" s="148" t="s">
        <v>185</v>
      </c>
      <c r="C67" s="142"/>
      <c r="D67" s="142"/>
      <c r="E67" s="143"/>
      <c r="F67" s="144"/>
      <c r="G67" s="144"/>
    </row>
    <row r="68" spans="1:7" x14ac:dyDescent="0.2">
      <c r="A68" s="158" t="s">
        <v>163</v>
      </c>
      <c r="B68" s="155" t="s">
        <v>186</v>
      </c>
      <c r="C68" s="142"/>
      <c r="D68" s="142"/>
      <c r="E68" s="143"/>
      <c r="F68" s="144"/>
      <c r="G68" s="144"/>
    </row>
    <row r="69" spans="1:7" ht="30" x14ac:dyDescent="0.2">
      <c r="A69" s="158" t="s">
        <v>165</v>
      </c>
      <c r="B69" s="148" t="s">
        <v>187</v>
      </c>
      <c r="C69" s="142"/>
      <c r="D69" s="142">
        <v>1002450</v>
      </c>
      <c r="E69" s="143"/>
      <c r="F69" s="144"/>
      <c r="G69" s="144"/>
    </row>
    <row r="70" spans="1:7" x14ac:dyDescent="0.2">
      <c r="A70" s="158" t="s">
        <v>188</v>
      </c>
      <c r="B70" s="148" t="s">
        <v>189</v>
      </c>
      <c r="C70" s="142"/>
      <c r="D70" s="142">
        <v>580000</v>
      </c>
      <c r="E70" s="143"/>
      <c r="F70" s="144"/>
      <c r="G70" s="144"/>
    </row>
    <row r="71" spans="1:7" x14ac:dyDescent="0.2">
      <c r="A71" s="158" t="s">
        <v>190</v>
      </c>
      <c r="B71" s="148" t="s">
        <v>191</v>
      </c>
      <c r="C71" s="142"/>
      <c r="D71" s="142">
        <v>280000</v>
      </c>
      <c r="E71" s="143"/>
      <c r="F71" s="144"/>
      <c r="G71" s="144"/>
    </row>
    <row r="72" spans="1:7" x14ac:dyDescent="0.2">
      <c r="A72" s="158" t="s">
        <v>192</v>
      </c>
      <c r="B72" s="148" t="s">
        <v>193</v>
      </c>
      <c r="C72" s="142"/>
      <c r="D72" s="142">
        <v>324000</v>
      </c>
      <c r="E72" s="143"/>
      <c r="F72" s="144"/>
      <c r="G72" s="144"/>
    </row>
    <row r="73" spans="1:7" x14ac:dyDescent="0.2">
      <c r="A73" s="158" t="s">
        <v>194</v>
      </c>
      <c r="B73" s="148" t="s">
        <v>195</v>
      </c>
      <c r="C73" s="142"/>
      <c r="D73" s="142">
        <v>162000</v>
      </c>
      <c r="E73" s="143"/>
      <c r="F73" s="144"/>
      <c r="G73" s="144"/>
    </row>
    <row r="74" spans="1:7" x14ac:dyDescent="0.2">
      <c r="A74" s="158" t="s">
        <v>167</v>
      </c>
      <c r="B74" s="148" t="s">
        <v>196</v>
      </c>
      <c r="C74" s="142"/>
      <c r="D74" s="142"/>
      <c r="E74" s="143"/>
      <c r="F74" s="144"/>
      <c r="G74" s="144"/>
    </row>
    <row r="75" spans="1:7" x14ac:dyDescent="0.2">
      <c r="A75" s="158" t="s">
        <v>169</v>
      </c>
      <c r="B75" s="148" t="s">
        <v>197</v>
      </c>
      <c r="C75" s="142"/>
      <c r="D75" s="142"/>
      <c r="E75" s="143"/>
      <c r="F75" s="144"/>
      <c r="G75" s="144"/>
    </row>
    <row r="76" spans="1:7" x14ac:dyDescent="0.2">
      <c r="A76" s="158" t="s">
        <v>198</v>
      </c>
      <c r="B76" s="148" t="s">
        <v>199</v>
      </c>
      <c r="C76" s="142"/>
      <c r="D76" s="142"/>
      <c r="E76" s="143"/>
      <c r="F76" s="144"/>
      <c r="G76" s="144"/>
    </row>
    <row r="77" spans="1:7" x14ac:dyDescent="0.2">
      <c r="A77" s="158" t="s">
        <v>200</v>
      </c>
      <c r="B77" s="148" t="s">
        <v>201</v>
      </c>
      <c r="C77" s="142"/>
      <c r="D77" s="142"/>
      <c r="E77" s="143"/>
      <c r="F77" s="144"/>
      <c r="G77" s="144"/>
    </row>
    <row r="78" spans="1:7" ht="30" x14ac:dyDescent="0.2">
      <c r="A78" s="140">
        <v>37</v>
      </c>
      <c r="B78" s="148" t="s">
        <v>202</v>
      </c>
      <c r="C78" s="142"/>
      <c r="D78" s="142"/>
      <c r="E78" s="143"/>
      <c r="F78" s="144"/>
      <c r="G78" s="144"/>
    </row>
    <row r="79" spans="1:7" x14ac:dyDescent="0.2">
      <c r="A79" s="158" t="s">
        <v>138</v>
      </c>
      <c r="B79" s="141" t="s">
        <v>203</v>
      </c>
      <c r="C79" s="142"/>
      <c r="D79" s="142"/>
      <c r="E79" s="143"/>
      <c r="F79" s="144"/>
      <c r="G79" s="144"/>
    </row>
    <row r="80" spans="1:7" x14ac:dyDescent="0.2">
      <c r="A80" s="158" t="s">
        <v>140</v>
      </c>
      <c r="B80" s="141" t="s">
        <v>204</v>
      </c>
      <c r="C80" s="142"/>
      <c r="D80" s="142"/>
      <c r="E80" s="143"/>
      <c r="F80" s="144"/>
      <c r="G80" s="144"/>
    </row>
    <row r="81" spans="1:7" x14ac:dyDescent="0.2">
      <c r="A81" s="158" t="s">
        <v>142</v>
      </c>
      <c r="B81" s="141" t="s">
        <v>205</v>
      </c>
      <c r="C81" s="142"/>
      <c r="D81" s="142"/>
      <c r="E81" s="143"/>
      <c r="F81" s="144"/>
      <c r="G81" s="144"/>
    </row>
    <row r="82" spans="1:7" x14ac:dyDescent="0.2">
      <c r="A82" s="158" t="s">
        <v>151</v>
      </c>
      <c r="B82" s="141" t="s">
        <v>206</v>
      </c>
      <c r="C82" s="142"/>
      <c r="D82" s="142"/>
      <c r="E82" s="143"/>
      <c r="F82" s="144"/>
      <c r="G82" s="144"/>
    </row>
    <row r="83" spans="1:7" x14ac:dyDescent="0.2">
      <c r="A83" s="158" t="s">
        <v>163</v>
      </c>
      <c r="B83" s="141" t="s">
        <v>207</v>
      </c>
      <c r="C83" s="142"/>
      <c r="D83" s="142"/>
      <c r="E83" s="143"/>
      <c r="F83" s="144"/>
      <c r="G83" s="144"/>
    </row>
    <row r="84" spans="1:7" x14ac:dyDescent="0.2">
      <c r="A84" s="140">
        <v>38</v>
      </c>
      <c r="B84" s="141" t="s">
        <v>208</v>
      </c>
      <c r="C84" s="142" t="s">
        <v>209</v>
      </c>
      <c r="D84" s="142"/>
      <c r="E84" s="143"/>
      <c r="F84" s="144"/>
      <c r="G84" s="144"/>
    </row>
    <row r="85" spans="1:7" x14ac:dyDescent="0.2">
      <c r="A85" s="140">
        <v>39</v>
      </c>
      <c r="B85" s="141" t="s">
        <v>210</v>
      </c>
      <c r="C85" s="142"/>
      <c r="D85" s="142">
        <v>8342500</v>
      </c>
      <c r="E85" s="143"/>
      <c r="F85" s="144"/>
      <c r="G85" s="144"/>
    </row>
    <row r="86" spans="1:7" x14ac:dyDescent="0.2">
      <c r="A86" s="140">
        <v>40</v>
      </c>
      <c r="B86" s="141" t="s">
        <v>211</v>
      </c>
      <c r="C86" s="142"/>
      <c r="D86" s="142">
        <v>2683000</v>
      </c>
      <c r="E86" s="143"/>
      <c r="F86" s="144"/>
      <c r="G86" s="144"/>
    </row>
    <row r="87" spans="1:7" x14ac:dyDescent="0.2">
      <c r="A87" s="140">
        <v>41</v>
      </c>
      <c r="B87" s="141" t="s">
        <v>212</v>
      </c>
      <c r="C87" s="142" t="s">
        <v>213</v>
      </c>
      <c r="D87" s="142">
        <v>2869700</v>
      </c>
      <c r="E87" s="143"/>
      <c r="F87" s="144"/>
      <c r="G87" s="144"/>
    </row>
    <row r="88" spans="1:7" ht="30" x14ac:dyDescent="0.2">
      <c r="A88" s="140">
        <v>42</v>
      </c>
      <c r="B88" s="145" t="s">
        <v>214</v>
      </c>
      <c r="C88" s="147" t="s">
        <v>215</v>
      </c>
      <c r="D88" s="147">
        <v>1300784</v>
      </c>
      <c r="E88" s="143"/>
      <c r="F88" s="144"/>
      <c r="G88" s="144"/>
    </row>
    <row r="89" spans="1:7" ht="75" x14ac:dyDescent="0.2">
      <c r="A89" s="140">
        <v>43</v>
      </c>
      <c r="B89" s="148" t="s">
        <v>216</v>
      </c>
      <c r="C89" s="142"/>
      <c r="D89" s="142"/>
      <c r="E89" s="143"/>
      <c r="F89" s="144"/>
      <c r="G89" s="144"/>
    </row>
    <row r="90" spans="1:7" x14ac:dyDescent="0.2">
      <c r="A90" s="140">
        <v>44</v>
      </c>
      <c r="B90" s="150" t="s">
        <v>217</v>
      </c>
      <c r="C90" s="142"/>
      <c r="D90" s="142"/>
      <c r="E90" s="143"/>
      <c r="F90" s="144"/>
      <c r="G90" s="144"/>
    </row>
    <row r="91" spans="1:7" x14ac:dyDescent="0.2">
      <c r="A91" s="158" t="s">
        <v>138</v>
      </c>
      <c r="B91" s="150" t="s">
        <v>218</v>
      </c>
      <c r="C91" s="142"/>
      <c r="D91" s="142">
        <v>2210</v>
      </c>
      <c r="E91" s="143"/>
      <c r="F91" s="144"/>
      <c r="G91" s="144"/>
    </row>
    <row r="92" spans="1:7" x14ac:dyDescent="0.2">
      <c r="A92" s="158" t="s">
        <v>140</v>
      </c>
      <c r="B92" s="150" t="s">
        <v>219</v>
      </c>
      <c r="C92" s="142"/>
      <c r="D92" s="142">
        <v>1600</v>
      </c>
      <c r="E92" s="143"/>
      <c r="F92" s="144"/>
      <c r="G92" s="144"/>
    </row>
    <row r="93" spans="1:7" x14ac:dyDescent="0.2">
      <c r="A93" s="158" t="s">
        <v>142</v>
      </c>
      <c r="B93" s="150" t="s">
        <v>220</v>
      </c>
      <c r="C93" s="142"/>
      <c r="D93" s="142">
        <v>3350</v>
      </c>
      <c r="E93" s="143"/>
      <c r="F93" s="144"/>
      <c r="G93" s="144"/>
    </row>
    <row r="94" spans="1:7" x14ac:dyDescent="0.2">
      <c r="A94" s="140">
        <v>45</v>
      </c>
      <c r="B94" s="150" t="s">
        <v>221</v>
      </c>
      <c r="C94" s="142"/>
      <c r="D94" s="142"/>
      <c r="E94" s="143"/>
      <c r="F94" s="144"/>
      <c r="G94" s="144"/>
    </row>
    <row r="95" spans="1:7" x14ac:dyDescent="0.2">
      <c r="A95" s="158" t="s">
        <v>138</v>
      </c>
      <c r="B95" s="150" t="s">
        <v>218</v>
      </c>
      <c r="C95" s="142"/>
      <c r="D95" s="142">
        <v>1850</v>
      </c>
      <c r="E95" s="143"/>
      <c r="F95" s="144"/>
      <c r="G95" s="144"/>
    </row>
    <row r="96" spans="1:7" x14ac:dyDescent="0.2">
      <c r="A96" s="158" t="s">
        <v>140</v>
      </c>
      <c r="B96" s="150" t="s">
        <v>219</v>
      </c>
      <c r="C96" s="142"/>
      <c r="D96" s="142">
        <v>2000</v>
      </c>
      <c r="E96" s="143"/>
      <c r="F96" s="144"/>
      <c r="G96" s="144"/>
    </row>
    <row r="97" spans="1:7" x14ac:dyDescent="0.2">
      <c r="A97" s="158" t="s">
        <v>142</v>
      </c>
      <c r="B97" s="150" t="s">
        <v>220</v>
      </c>
      <c r="C97" s="142"/>
      <c r="D97" s="142">
        <v>1965</v>
      </c>
      <c r="E97" s="143"/>
      <c r="F97" s="144"/>
      <c r="G97" s="144"/>
    </row>
    <row r="98" spans="1:7" x14ac:dyDescent="0.2">
      <c r="A98" s="140">
        <v>46</v>
      </c>
      <c r="B98" s="150" t="s">
        <v>222</v>
      </c>
      <c r="C98" s="142"/>
      <c r="D98" s="142"/>
      <c r="E98" s="143"/>
      <c r="F98" s="144"/>
      <c r="G98" s="144"/>
    </row>
    <row r="99" spans="1:7" x14ac:dyDescent="0.2">
      <c r="A99" s="158" t="s">
        <v>138</v>
      </c>
      <c r="B99" s="150" t="s">
        <v>218</v>
      </c>
      <c r="C99" s="142"/>
      <c r="D99" s="142">
        <v>1970</v>
      </c>
      <c r="E99" s="143"/>
      <c r="F99" s="144"/>
      <c r="G99" s="144"/>
    </row>
    <row r="100" spans="1:7" x14ac:dyDescent="0.2">
      <c r="A100" s="158" t="s">
        <v>140</v>
      </c>
      <c r="B100" s="150" t="s">
        <v>219</v>
      </c>
      <c r="C100" s="142"/>
      <c r="D100" s="142">
        <v>1000</v>
      </c>
      <c r="E100" s="143"/>
      <c r="F100" s="144"/>
      <c r="G100" s="144"/>
    </row>
    <row r="101" spans="1:7" x14ac:dyDescent="0.2">
      <c r="A101" s="158" t="s">
        <v>142</v>
      </c>
      <c r="B101" s="150" t="s">
        <v>220</v>
      </c>
      <c r="C101" s="142"/>
      <c r="D101" s="142">
        <v>3020</v>
      </c>
      <c r="E101" s="143"/>
      <c r="F101" s="144"/>
      <c r="G101" s="144"/>
    </row>
    <row r="102" spans="1:7" x14ac:dyDescent="0.2">
      <c r="A102" s="158" t="s">
        <v>151</v>
      </c>
      <c r="B102" s="150" t="s">
        <v>223</v>
      </c>
      <c r="C102" s="142"/>
      <c r="D102" s="142">
        <v>1500</v>
      </c>
      <c r="E102" s="143"/>
      <c r="F102" s="144"/>
      <c r="G102" s="144"/>
    </row>
    <row r="103" spans="1:7" x14ac:dyDescent="0.2">
      <c r="A103" s="140">
        <v>47</v>
      </c>
      <c r="B103" s="141" t="s">
        <v>224</v>
      </c>
      <c r="C103" s="142"/>
      <c r="D103" s="142"/>
      <c r="E103" s="143"/>
      <c r="F103" s="144"/>
      <c r="G103" s="144"/>
    </row>
    <row r="104" spans="1:7" ht="30" x14ac:dyDescent="0.2">
      <c r="A104" s="140">
        <v>48</v>
      </c>
      <c r="B104" s="148" t="s">
        <v>225</v>
      </c>
      <c r="C104" s="142"/>
      <c r="D104" s="142"/>
      <c r="E104" s="143"/>
      <c r="F104" s="144"/>
      <c r="G104" s="144"/>
    </row>
    <row r="105" spans="1:7" ht="30" x14ac:dyDescent="0.2">
      <c r="A105" s="140">
        <v>49</v>
      </c>
      <c r="B105" s="148" t="s">
        <v>226</v>
      </c>
      <c r="C105" s="142"/>
      <c r="D105" s="142"/>
      <c r="E105" s="143"/>
      <c r="F105" s="144"/>
      <c r="G105" s="144"/>
    </row>
    <row r="106" spans="1:7" ht="30" x14ac:dyDescent="0.2">
      <c r="A106" s="140">
        <v>50</v>
      </c>
      <c r="B106" s="148" t="s">
        <v>227</v>
      </c>
      <c r="C106" s="142"/>
      <c r="D106" s="142"/>
      <c r="E106" s="143"/>
      <c r="F106" s="144"/>
      <c r="G106" s="144"/>
    </row>
    <row r="107" spans="1:7" s="161" customFormat="1" x14ac:dyDescent="0.2">
      <c r="A107" s="140">
        <v>51</v>
      </c>
      <c r="B107" s="145" t="s">
        <v>228</v>
      </c>
      <c r="C107" s="147" t="s">
        <v>229</v>
      </c>
      <c r="D107" s="147">
        <v>615330</v>
      </c>
      <c r="E107" s="159"/>
      <c r="F107" s="160"/>
      <c r="G107" s="160"/>
    </row>
    <row r="108" spans="1:7" s="161" customFormat="1" x14ac:dyDescent="0.2">
      <c r="A108" s="140">
        <v>52</v>
      </c>
      <c r="B108" s="145" t="s">
        <v>230</v>
      </c>
      <c r="C108" s="147" t="s">
        <v>229</v>
      </c>
      <c r="D108" s="147">
        <v>210000</v>
      </c>
      <c r="E108" s="159"/>
      <c r="F108" s="160"/>
      <c r="G108" s="160"/>
    </row>
    <row r="109" spans="1:7" x14ac:dyDescent="0.2">
      <c r="A109" s="140">
        <v>53</v>
      </c>
      <c r="B109" s="145" t="s">
        <v>231</v>
      </c>
      <c r="C109" s="146" t="s">
        <v>124</v>
      </c>
      <c r="D109" s="147">
        <v>399980</v>
      </c>
      <c r="E109" s="143"/>
      <c r="F109" s="144"/>
      <c r="G109" s="144"/>
    </row>
    <row r="110" spans="1:7" ht="30" x14ac:dyDescent="0.2">
      <c r="A110" s="140">
        <v>54</v>
      </c>
      <c r="B110" s="145" t="s">
        <v>232</v>
      </c>
      <c r="C110" s="147" t="s">
        <v>215</v>
      </c>
      <c r="D110" s="147">
        <v>37715</v>
      </c>
      <c r="E110" s="143"/>
      <c r="F110" s="144"/>
      <c r="G110" s="144"/>
    </row>
    <row r="111" spans="1:7" x14ac:dyDescent="0.2">
      <c r="A111" s="140">
        <v>55</v>
      </c>
      <c r="B111" s="145" t="s">
        <v>233</v>
      </c>
      <c r="C111" s="147"/>
      <c r="D111" s="147"/>
      <c r="E111" s="143"/>
      <c r="F111" s="144"/>
      <c r="G111" s="144"/>
    </row>
    <row r="112" spans="1:7" ht="30" x14ac:dyDescent="0.2">
      <c r="A112" s="140">
        <v>56</v>
      </c>
      <c r="B112" s="145" t="s">
        <v>234</v>
      </c>
      <c r="C112" s="147" t="s">
        <v>215</v>
      </c>
      <c r="D112" s="147">
        <v>38850</v>
      </c>
      <c r="E112" s="143"/>
      <c r="F112" s="144"/>
      <c r="G112" s="144"/>
    </row>
    <row r="113" spans="1:7" ht="30" x14ac:dyDescent="0.2">
      <c r="A113" s="140">
        <v>57</v>
      </c>
      <c r="B113" s="145" t="s">
        <v>235</v>
      </c>
      <c r="C113" s="147" t="s">
        <v>215</v>
      </c>
      <c r="D113" s="147">
        <v>92600</v>
      </c>
      <c r="E113" s="143"/>
      <c r="F113" s="144"/>
      <c r="G113" s="144"/>
    </row>
    <row r="114" spans="1:7" x14ac:dyDescent="0.2">
      <c r="A114" s="140">
        <v>58</v>
      </c>
      <c r="B114" s="145" t="s">
        <v>236</v>
      </c>
      <c r="C114" s="147"/>
      <c r="D114" s="147"/>
      <c r="E114" s="143"/>
      <c r="F114" s="144"/>
      <c r="G114" s="144"/>
    </row>
    <row r="115" spans="1:7" ht="30" x14ac:dyDescent="0.2">
      <c r="A115" s="140">
        <v>59</v>
      </c>
      <c r="B115" s="145" t="s">
        <v>237</v>
      </c>
      <c r="C115" s="147"/>
      <c r="D115" s="147"/>
      <c r="E115" s="143"/>
      <c r="F115" s="144"/>
      <c r="G115" s="144"/>
    </row>
    <row r="116" spans="1:7" ht="30" x14ac:dyDescent="0.2">
      <c r="A116" s="140">
        <v>60</v>
      </c>
      <c r="B116" s="145" t="s">
        <v>238</v>
      </c>
      <c r="C116" s="147"/>
      <c r="D116" s="147"/>
      <c r="E116" s="143"/>
      <c r="F116" s="144"/>
      <c r="G116" s="144"/>
    </row>
    <row r="117" spans="1:7" ht="105" x14ac:dyDescent="0.2">
      <c r="A117" s="140">
        <v>61</v>
      </c>
      <c r="B117" s="145" t="s">
        <v>239</v>
      </c>
      <c r="C117" s="162" t="s">
        <v>240</v>
      </c>
      <c r="D117" s="147"/>
      <c r="E117" s="143"/>
      <c r="F117" s="144"/>
      <c r="G117" s="144"/>
    </row>
    <row r="118" spans="1:7" ht="105" x14ac:dyDescent="0.2">
      <c r="A118" s="140">
        <v>62</v>
      </c>
      <c r="B118" s="145" t="s">
        <v>241</v>
      </c>
      <c r="C118" s="162" t="s">
        <v>240</v>
      </c>
      <c r="D118" s="147"/>
      <c r="E118" s="143"/>
      <c r="F118" s="144"/>
      <c r="G118" s="144"/>
    </row>
    <row r="119" spans="1:7" ht="105" x14ac:dyDescent="0.2">
      <c r="A119" s="140">
        <v>63</v>
      </c>
      <c r="B119" s="145" t="s">
        <v>242</v>
      </c>
      <c r="C119" s="162" t="s">
        <v>240</v>
      </c>
      <c r="D119" s="147"/>
      <c r="E119" s="143"/>
      <c r="F119" s="144"/>
      <c r="G119" s="144"/>
    </row>
    <row r="120" spans="1:7" ht="22.5" customHeight="1" x14ac:dyDescent="0.2">
      <c r="A120" s="140">
        <v>64</v>
      </c>
      <c r="B120" s="145" t="s">
        <v>243</v>
      </c>
      <c r="C120" s="146"/>
      <c r="D120" s="147">
        <v>22350</v>
      </c>
      <c r="E120" s="143"/>
      <c r="F120" s="144"/>
      <c r="G120" s="144"/>
    </row>
    <row r="121" spans="1:7" ht="22.5" customHeight="1" x14ac:dyDescent="0.2">
      <c r="A121" s="140">
        <v>65</v>
      </c>
      <c r="B121" s="145" t="s">
        <v>244</v>
      </c>
      <c r="C121" s="146"/>
      <c r="D121" s="147">
        <v>34500</v>
      </c>
      <c r="E121" s="143"/>
      <c r="F121" s="144"/>
      <c r="G121" s="144"/>
    </row>
    <row r="122" spans="1:7" ht="22.5" customHeight="1" x14ac:dyDescent="0.2">
      <c r="A122" s="140">
        <v>66</v>
      </c>
      <c r="B122" s="145" t="s">
        <v>245</v>
      </c>
      <c r="C122" s="146"/>
      <c r="D122" s="147">
        <v>66000</v>
      </c>
      <c r="E122" s="143"/>
      <c r="F122" s="144"/>
      <c r="G122" s="144"/>
    </row>
    <row r="123" spans="1:7" s="154" customFormat="1" ht="22.5" customHeight="1" x14ac:dyDescent="0.2">
      <c r="A123" s="140">
        <v>67</v>
      </c>
      <c r="B123" s="155" t="s">
        <v>246</v>
      </c>
      <c r="C123" s="156"/>
      <c r="D123" s="151">
        <v>4800</v>
      </c>
      <c r="E123" s="152"/>
      <c r="F123" s="153"/>
      <c r="G123" s="153"/>
    </row>
    <row r="124" spans="1:7" s="154" customFormat="1" ht="22.5" customHeight="1" x14ac:dyDescent="0.2">
      <c r="A124" s="140">
        <v>68</v>
      </c>
      <c r="B124" s="155" t="s">
        <v>247</v>
      </c>
      <c r="C124" s="156" t="s">
        <v>248</v>
      </c>
      <c r="D124" s="151">
        <v>1260000</v>
      </c>
      <c r="E124" s="152"/>
      <c r="F124" s="153"/>
      <c r="G124" s="153"/>
    </row>
    <row r="125" spans="1:7" s="154" customFormat="1" ht="22.5" customHeight="1" x14ac:dyDescent="0.2">
      <c r="A125" s="140">
        <v>69</v>
      </c>
      <c r="B125" s="155" t="s">
        <v>249</v>
      </c>
      <c r="C125" s="156" t="s">
        <v>250</v>
      </c>
      <c r="D125" s="151">
        <v>680000</v>
      </c>
      <c r="E125" s="152"/>
      <c r="F125" s="153"/>
      <c r="G125" s="153"/>
    </row>
    <row r="126" spans="1:7" s="154" customFormat="1" ht="22.5" customHeight="1" x14ac:dyDescent="0.2">
      <c r="A126" s="140">
        <v>70</v>
      </c>
      <c r="B126" s="155" t="s">
        <v>251</v>
      </c>
      <c r="C126" s="156" t="s">
        <v>250</v>
      </c>
      <c r="D126" s="151">
        <v>1560000</v>
      </c>
      <c r="E126" s="152"/>
      <c r="F126" s="153"/>
      <c r="G126" s="153"/>
    </row>
    <row r="127" spans="1:7" ht="22.5" customHeight="1" x14ac:dyDescent="0.2">
      <c r="A127" s="140">
        <v>71</v>
      </c>
      <c r="B127" s="155" t="s">
        <v>252</v>
      </c>
      <c r="C127" s="156" t="s">
        <v>213</v>
      </c>
      <c r="D127" s="151">
        <v>1442280</v>
      </c>
      <c r="E127" s="143"/>
      <c r="F127" s="144"/>
      <c r="G127" s="144"/>
    </row>
    <row r="128" spans="1:7" ht="22.5" customHeight="1" x14ac:dyDescent="0.2">
      <c r="A128" s="140">
        <v>72</v>
      </c>
      <c r="B128" s="155" t="s">
        <v>253</v>
      </c>
      <c r="C128" s="156" t="s">
        <v>254</v>
      </c>
      <c r="D128" s="151"/>
      <c r="E128" s="143"/>
      <c r="F128" s="144"/>
      <c r="G128" s="144"/>
    </row>
    <row r="129" spans="1:9" ht="22.5" customHeight="1" x14ac:dyDescent="0.2">
      <c r="A129" s="140">
        <v>73</v>
      </c>
      <c r="B129" s="155" t="s">
        <v>255</v>
      </c>
      <c r="C129" s="156" t="s">
        <v>254</v>
      </c>
      <c r="D129" s="151"/>
      <c r="E129" s="143"/>
      <c r="F129" s="144"/>
      <c r="G129" s="144"/>
    </row>
    <row r="130" spans="1:9" ht="22.5" customHeight="1" x14ac:dyDescent="0.2">
      <c r="A130" s="140">
        <v>74</v>
      </c>
      <c r="B130" s="155" t="s">
        <v>256</v>
      </c>
      <c r="C130" s="156" t="s">
        <v>257</v>
      </c>
      <c r="D130" s="151">
        <v>10791448</v>
      </c>
      <c r="E130" s="143"/>
      <c r="F130" s="144"/>
      <c r="G130" s="144"/>
    </row>
    <row r="131" spans="1:9" ht="22.5" customHeight="1" x14ac:dyDescent="0.2">
      <c r="A131" s="140">
        <v>75</v>
      </c>
      <c r="B131" s="155" t="s">
        <v>258</v>
      </c>
      <c r="C131" s="156" t="s">
        <v>257</v>
      </c>
      <c r="D131" s="151">
        <v>3184027</v>
      </c>
      <c r="E131" s="143"/>
      <c r="F131" s="144"/>
      <c r="G131" s="144"/>
    </row>
    <row r="132" spans="1:9" s="154" customFormat="1" ht="15.75" customHeight="1" x14ac:dyDescent="0.2">
      <c r="A132" s="140">
        <v>76</v>
      </c>
      <c r="B132" s="163" t="s">
        <v>259</v>
      </c>
      <c r="C132" s="164" t="s">
        <v>257</v>
      </c>
      <c r="D132" s="164">
        <v>1092000</v>
      </c>
      <c r="E132" s="152"/>
      <c r="F132" s="165"/>
      <c r="G132" s="166"/>
      <c r="H132" s="167"/>
      <c r="I132" s="166"/>
    </row>
    <row r="133" spans="1:9" s="154" customFormat="1" ht="15.75" customHeight="1" x14ac:dyDescent="0.2">
      <c r="A133" s="140">
        <v>77</v>
      </c>
      <c r="B133" s="168" t="s">
        <v>260</v>
      </c>
      <c r="C133" s="164" t="s">
        <v>257</v>
      </c>
      <c r="D133" s="164">
        <v>189000</v>
      </c>
      <c r="E133" s="152"/>
      <c r="F133" s="165"/>
      <c r="G133" s="166"/>
      <c r="H133" s="167"/>
      <c r="I133" s="166"/>
    </row>
    <row r="134" spans="1:9" s="154" customFormat="1" ht="15.75" customHeight="1" x14ac:dyDescent="0.2">
      <c r="A134" s="140">
        <v>78</v>
      </c>
      <c r="B134" s="168" t="s">
        <v>261</v>
      </c>
      <c r="C134" s="164" t="s">
        <v>257</v>
      </c>
      <c r="D134" s="164">
        <v>875000</v>
      </c>
      <c r="E134" s="152"/>
      <c r="F134" s="165"/>
      <c r="G134" s="166"/>
      <c r="H134" s="167"/>
      <c r="I134" s="166"/>
    </row>
    <row r="135" spans="1:9" s="154" customFormat="1" ht="15.75" customHeight="1" x14ac:dyDescent="0.2">
      <c r="A135" s="140">
        <v>79</v>
      </c>
      <c r="B135" s="168" t="s">
        <v>262</v>
      </c>
      <c r="C135" s="164" t="s">
        <v>257</v>
      </c>
      <c r="D135" s="164">
        <v>112500</v>
      </c>
      <c r="E135" s="152"/>
      <c r="F135" s="165"/>
      <c r="G135" s="166"/>
      <c r="H135" s="167"/>
      <c r="I135" s="166"/>
    </row>
    <row r="136" spans="1:9" s="154" customFormat="1" ht="22.5" customHeight="1" x14ac:dyDescent="0.2">
      <c r="A136" s="140">
        <v>80</v>
      </c>
      <c r="B136" s="168" t="s">
        <v>263</v>
      </c>
      <c r="C136" s="164" t="s">
        <v>264</v>
      </c>
      <c r="D136" s="169">
        <v>8529750</v>
      </c>
      <c r="E136" s="166"/>
      <c r="F136" s="153"/>
      <c r="G136" s="153"/>
      <c r="H136" s="153"/>
      <c r="I136" s="153"/>
    </row>
    <row r="137" spans="1:9" ht="22.5" customHeight="1" x14ac:dyDescent="0.2">
      <c r="A137" s="140">
        <v>81</v>
      </c>
      <c r="B137" s="155" t="s">
        <v>265</v>
      </c>
      <c r="C137" s="156" t="s">
        <v>266</v>
      </c>
      <c r="D137" s="151"/>
      <c r="E137" s="143"/>
      <c r="F137" s="144"/>
      <c r="G137" s="144"/>
    </row>
    <row r="138" spans="1:9" ht="27" customHeight="1" x14ac:dyDescent="0.2">
      <c r="A138" s="140">
        <v>82</v>
      </c>
      <c r="B138" s="155" t="s">
        <v>267</v>
      </c>
      <c r="C138" s="156" t="s">
        <v>266</v>
      </c>
      <c r="D138" s="170">
        <v>4895685</v>
      </c>
      <c r="E138" s="143"/>
      <c r="F138" s="144"/>
      <c r="G138" s="144"/>
    </row>
    <row r="139" spans="1:9" s="154" customFormat="1" ht="15.75" customHeight="1" x14ac:dyDescent="0.2">
      <c r="A139" s="140">
        <v>83</v>
      </c>
      <c r="B139" s="168" t="s">
        <v>268</v>
      </c>
      <c r="C139" s="164" t="s">
        <v>269</v>
      </c>
      <c r="D139" s="164"/>
      <c r="E139" s="152"/>
      <c r="F139" s="165"/>
      <c r="G139" s="166"/>
      <c r="H139" s="167"/>
      <c r="I139" s="166"/>
    </row>
    <row r="140" spans="1:9" ht="89.25" customHeight="1" x14ac:dyDescent="0.2">
      <c r="A140" s="140">
        <v>84</v>
      </c>
      <c r="B140" s="155" t="s">
        <v>270</v>
      </c>
      <c r="C140" s="156"/>
      <c r="D140" s="151">
        <v>1433525</v>
      </c>
      <c r="E140" s="143"/>
      <c r="F140" s="144"/>
      <c r="G140" s="144"/>
    </row>
    <row r="141" spans="1:9" s="177" customFormat="1" ht="27" customHeight="1" x14ac:dyDescent="0.2">
      <c r="A141" s="171"/>
      <c r="B141" s="172" t="s">
        <v>271</v>
      </c>
      <c r="C141" s="173"/>
      <c r="D141" s="174">
        <f>SUM(D6:D140)</f>
        <v>249535845</v>
      </c>
      <c r="E141" s="175"/>
      <c r="F141" s="176"/>
      <c r="G141" s="176"/>
    </row>
    <row r="142" spans="1:9" ht="28.5" customHeight="1" x14ac:dyDescent="0.3">
      <c r="A142" s="138"/>
      <c r="B142" s="138" t="s">
        <v>272</v>
      </c>
      <c r="C142" s="139"/>
      <c r="D142" s="139"/>
      <c r="E142" s="178"/>
      <c r="F142" s="178"/>
      <c r="H142" s="178"/>
    </row>
    <row r="143" spans="1:9" ht="24" customHeight="1" x14ac:dyDescent="0.3">
      <c r="A143" s="140">
        <v>1</v>
      </c>
      <c r="B143" s="148" t="s">
        <v>273</v>
      </c>
      <c r="C143" s="142">
        <v>1974</v>
      </c>
      <c r="D143" s="142"/>
      <c r="E143" s="178"/>
      <c r="F143" s="178"/>
      <c r="H143" s="178"/>
    </row>
    <row r="144" spans="1:9" ht="21.75" customHeight="1" x14ac:dyDescent="0.3">
      <c r="A144" s="140">
        <v>2</v>
      </c>
      <c r="B144" s="179" t="s">
        <v>274</v>
      </c>
      <c r="C144" s="151">
        <v>1974</v>
      </c>
      <c r="D144" s="151"/>
      <c r="E144" s="178"/>
      <c r="F144" s="178"/>
      <c r="H144" s="178"/>
    </row>
    <row r="145" spans="1:8" ht="20.25" customHeight="1" x14ac:dyDescent="0.3">
      <c r="A145" s="140">
        <v>3</v>
      </c>
      <c r="B145" s="179" t="s">
        <v>275</v>
      </c>
      <c r="C145" s="156">
        <v>1974</v>
      </c>
      <c r="D145" s="151"/>
      <c r="E145" s="178"/>
      <c r="F145" s="178"/>
      <c r="H145" s="178"/>
    </row>
    <row r="146" spans="1:8" ht="28.5" customHeight="1" x14ac:dyDescent="0.3">
      <c r="A146" s="140">
        <v>4</v>
      </c>
      <c r="B146" s="179" t="s">
        <v>276</v>
      </c>
      <c r="C146" s="156">
        <v>1998</v>
      </c>
      <c r="D146" s="151"/>
      <c r="E146" s="178"/>
      <c r="F146" s="178"/>
      <c r="H146" s="178"/>
    </row>
    <row r="147" spans="1:8" x14ac:dyDescent="0.2">
      <c r="A147" s="140">
        <v>5</v>
      </c>
      <c r="B147" s="179" t="s">
        <v>277</v>
      </c>
      <c r="C147" s="156">
        <v>2016</v>
      </c>
      <c r="D147" s="151">
        <v>21675</v>
      </c>
    </row>
    <row r="148" spans="1:8" x14ac:dyDescent="0.2">
      <c r="A148" s="138"/>
      <c r="B148" s="138" t="s">
        <v>278</v>
      </c>
      <c r="C148" s="139"/>
      <c r="D148" s="139"/>
    </row>
    <row r="149" spans="1:8" x14ac:dyDescent="0.2">
      <c r="A149" s="140">
        <v>1</v>
      </c>
      <c r="B149" s="148" t="s">
        <v>279</v>
      </c>
      <c r="C149" s="151">
        <v>1968</v>
      </c>
      <c r="D149" s="142"/>
    </row>
    <row r="150" spans="1:8" x14ac:dyDescent="0.2">
      <c r="A150" s="140">
        <v>2</v>
      </c>
      <c r="B150" s="148" t="s">
        <v>280</v>
      </c>
      <c r="C150" s="151">
        <v>1948</v>
      </c>
      <c r="D150" s="151"/>
    </row>
    <row r="151" spans="1:8" x14ac:dyDescent="0.2">
      <c r="A151" s="140">
        <v>3</v>
      </c>
      <c r="B151" s="179" t="s">
        <v>281</v>
      </c>
      <c r="C151" s="156"/>
      <c r="D151" s="151"/>
    </row>
    <row r="152" spans="1:8" x14ac:dyDescent="0.2">
      <c r="A152" s="138"/>
      <c r="B152" s="138" t="s">
        <v>282</v>
      </c>
      <c r="C152" s="139"/>
      <c r="D152" s="139"/>
    </row>
    <row r="153" spans="1:8" x14ac:dyDescent="0.2">
      <c r="A153" s="140">
        <v>1</v>
      </c>
      <c r="B153" s="148" t="s">
        <v>283</v>
      </c>
      <c r="C153" s="142">
        <v>1952</v>
      </c>
      <c r="D153" s="142"/>
    </row>
    <row r="154" spans="1:8" x14ac:dyDescent="0.2">
      <c r="A154" s="140">
        <v>2</v>
      </c>
      <c r="B154" s="179" t="s">
        <v>284</v>
      </c>
      <c r="C154" s="151">
        <v>1952</v>
      </c>
      <c r="D154" s="151"/>
    </row>
    <row r="155" spans="1:8" x14ac:dyDescent="0.2">
      <c r="A155" s="140">
        <v>3</v>
      </c>
      <c r="B155" s="179" t="s">
        <v>285</v>
      </c>
      <c r="C155" s="156">
        <v>1940</v>
      </c>
      <c r="D155" s="151"/>
    </row>
    <row r="156" spans="1:8" x14ac:dyDescent="0.2">
      <c r="A156" s="140">
        <v>4</v>
      </c>
      <c r="B156" s="179" t="s">
        <v>286</v>
      </c>
      <c r="C156" s="156">
        <v>1952</v>
      </c>
      <c r="D156" s="151"/>
    </row>
    <row r="157" spans="1:8" x14ac:dyDescent="0.2">
      <c r="A157" s="140">
        <v>5</v>
      </c>
      <c r="B157" s="179" t="s">
        <v>287</v>
      </c>
      <c r="C157" s="156">
        <v>2009</v>
      </c>
      <c r="D157" s="151"/>
    </row>
    <row r="158" spans="1:8" x14ac:dyDescent="0.2">
      <c r="A158" s="138"/>
      <c r="B158" s="138" t="s">
        <v>288</v>
      </c>
      <c r="C158" s="139"/>
      <c r="D158" s="139"/>
    </row>
    <row r="159" spans="1:8" x14ac:dyDescent="0.2">
      <c r="A159" s="140">
        <v>1</v>
      </c>
      <c r="B159" s="148" t="s">
        <v>289</v>
      </c>
      <c r="C159" s="142">
        <v>1997</v>
      </c>
      <c r="D159" s="142">
        <v>3313421</v>
      </c>
    </row>
    <row r="160" spans="1:8" x14ac:dyDescent="0.2">
      <c r="A160" s="138"/>
      <c r="B160" s="138" t="s">
        <v>290</v>
      </c>
      <c r="C160" s="139"/>
      <c r="D160" s="139"/>
    </row>
    <row r="161" spans="1:4" x14ac:dyDescent="0.2">
      <c r="A161" s="140">
        <v>1</v>
      </c>
      <c r="B161" s="148" t="s">
        <v>291</v>
      </c>
      <c r="C161" s="142">
        <v>1956</v>
      </c>
      <c r="D161" s="142"/>
    </row>
    <row r="162" spans="1:4" x14ac:dyDescent="0.2">
      <c r="A162" s="140">
        <v>2</v>
      </c>
      <c r="B162" s="179" t="s">
        <v>292</v>
      </c>
      <c r="C162" s="151">
        <v>2001</v>
      </c>
      <c r="D162" s="151">
        <v>1300135</v>
      </c>
    </row>
    <row r="163" spans="1:4" x14ac:dyDescent="0.2">
      <c r="A163" s="140">
        <v>3</v>
      </c>
      <c r="B163" s="179" t="s">
        <v>293</v>
      </c>
      <c r="C163" s="156">
        <v>2002</v>
      </c>
      <c r="D163" s="151">
        <v>4416888</v>
      </c>
    </row>
    <row r="164" spans="1:4" x14ac:dyDescent="0.2">
      <c r="A164" s="140">
        <v>4</v>
      </c>
      <c r="B164" s="179" t="s">
        <v>294</v>
      </c>
      <c r="C164" s="156">
        <v>2005</v>
      </c>
      <c r="D164" s="151">
        <v>392000</v>
      </c>
    </row>
    <row r="165" spans="1:4" x14ac:dyDescent="0.2">
      <c r="A165" s="140">
        <v>5</v>
      </c>
      <c r="B165" s="179" t="s">
        <v>295</v>
      </c>
      <c r="C165" s="156">
        <v>2008</v>
      </c>
      <c r="D165" s="151">
        <v>7300122</v>
      </c>
    </row>
    <row r="166" spans="1:4" x14ac:dyDescent="0.2">
      <c r="A166" s="138"/>
      <c r="B166" s="138" t="s">
        <v>296</v>
      </c>
      <c r="C166" s="139"/>
      <c r="D166" s="139"/>
    </row>
    <row r="167" spans="1:4" x14ac:dyDescent="0.2">
      <c r="A167" s="140">
        <v>1</v>
      </c>
      <c r="B167" s="148" t="s">
        <v>297</v>
      </c>
      <c r="C167" s="142">
        <v>2008</v>
      </c>
      <c r="D167" s="142"/>
    </row>
    <row r="168" spans="1:4" x14ac:dyDescent="0.2">
      <c r="A168" s="140">
        <v>2</v>
      </c>
      <c r="B168" s="179" t="s">
        <v>298</v>
      </c>
      <c r="C168" s="151">
        <v>1997</v>
      </c>
      <c r="D168" s="151"/>
    </row>
    <row r="169" spans="1:4" x14ac:dyDescent="0.2">
      <c r="A169" s="140">
        <v>3</v>
      </c>
      <c r="B169" s="179" t="s">
        <v>292</v>
      </c>
      <c r="C169" s="156"/>
      <c r="D169" s="151"/>
    </row>
    <row r="170" spans="1:4" x14ac:dyDescent="0.2">
      <c r="A170" s="140">
        <v>4</v>
      </c>
      <c r="B170" s="179" t="s">
        <v>299</v>
      </c>
      <c r="C170" s="156"/>
      <c r="D170" s="151"/>
    </row>
    <row r="171" spans="1:4" x14ac:dyDescent="0.2">
      <c r="A171" s="138"/>
      <c r="B171" s="138" t="s">
        <v>300</v>
      </c>
      <c r="C171" s="139"/>
      <c r="D171" s="139"/>
    </row>
    <row r="172" spans="1:4" x14ac:dyDescent="0.2">
      <c r="A172" s="140">
        <v>1</v>
      </c>
      <c r="B172" s="148" t="s">
        <v>301</v>
      </c>
      <c r="C172" s="142"/>
      <c r="D172" s="142"/>
    </row>
    <row r="173" spans="1:4" x14ac:dyDescent="0.2">
      <c r="A173" s="180"/>
      <c r="B173" s="138" t="s">
        <v>302</v>
      </c>
      <c r="C173" s="181"/>
      <c r="D173" s="181"/>
    </row>
    <row r="174" spans="1:4" x14ac:dyDescent="0.2">
      <c r="A174" s="140">
        <v>1</v>
      </c>
      <c r="B174" s="179" t="s">
        <v>294</v>
      </c>
      <c r="C174" s="156">
        <v>2016</v>
      </c>
      <c r="D174" s="151">
        <v>4698430</v>
      </c>
    </row>
    <row r="175" spans="1:4" x14ac:dyDescent="0.2">
      <c r="A175" s="140">
        <v>2</v>
      </c>
      <c r="B175" s="179" t="s">
        <v>303</v>
      </c>
      <c r="C175" s="156">
        <v>2015</v>
      </c>
      <c r="D175" s="156">
        <v>446737</v>
      </c>
    </row>
    <row r="176" spans="1:4" x14ac:dyDescent="0.2">
      <c r="A176" s="180"/>
      <c r="B176" s="138" t="s">
        <v>304</v>
      </c>
      <c r="C176" s="181"/>
      <c r="D176" s="181"/>
    </row>
    <row r="177" spans="1:4" ht="30" x14ac:dyDescent="0.2">
      <c r="A177" s="140">
        <v>1</v>
      </c>
      <c r="B177" s="179" t="s">
        <v>305</v>
      </c>
      <c r="C177" s="156"/>
      <c r="D177" s="151"/>
    </row>
    <row r="178" spans="1:4" x14ac:dyDescent="0.2">
      <c r="A178" s="140">
        <v>2</v>
      </c>
      <c r="B178" s="179" t="s">
        <v>306</v>
      </c>
      <c r="C178" s="156"/>
      <c r="D178" s="156"/>
    </row>
    <row r="179" spans="1:4" ht="15.75" x14ac:dyDescent="0.25">
      <c r="A179" s="140">
        <v>3</v>
      </c>
      <c r="B179" s="182" t="s">
        <v>285</v>
      </c>
      <c r="C179" s="183"/>
      <c r="D179" s="183"/>
    </row>
    <row r="180" spans="1:4" x14ac:dyDescent="0.2">
      <c r="A180" s="140">
        <v>4</v>
      </c>
      <c r="B180" s="179" t="s">
        <v>307</v>
      </c>
      <c r="C180" s="183"/>
      <c r="D180" s="183"/>
    </row>
    <row r="181" spans="1:4" ht="15.75" x14ac:dyDescent="0.25">
      <c r="A181" s="140">
        <v>5</v>
      </c>
      <c r="B181" s="182" t="s">
        <v>308</v>
      </c>
      <c r="C181" s="183"/>
      <c r="D181" s="183"/>
    </row>
    <row r="182" spans="1:4" ht="15.75" x14ac:dyDescent="0.25">
      <c r="A182" s="140">
        <v>6</v>
      </c>
      <c r="B182" s="182" t="s">
        <v>309</v>
      </c>
      <c r="C182" s="184">
        <v>1962</v>
      </c>
      <c r="D182" s="184">
        <v>138580</v>
      </c>
    </row>
    <row r="183" spans="1:4" ht="15.75" x14ac:dyDescent="0.25">
      <c r="A183" s="140">
        <v>7</v>
      </c>
      <c r="B183" s="182" t="s">
        <v>310</v>
      </c>
      <c r="C183" s="184"/>
      <c r="D183" s="184"/>
    </row>
    <row r="184" spans="1:4" ht="15.75" x14ac:dyDescent="0.25">
      <c r="A184" s="140">
        <v>8</v>
      </c>
      <c r="B184" s="185" t="s">
        <v>311</v>
      </c>
      <c r="C184" s="184">
        <v>1997</v>
      </c>
      <c r="D184" s="184">
        <v>116250</v>
      </c>
    </row>
    <row r="185" spans="1:4" x14ac:dyDescent="0.2">
      <c r="A185" s="180"/>
      <c r="B185" s="138" t="s">
        <v>312</v>
      </c>
      <c r="C185" s="181"/>
      <c r="D185" s="181"/>
    </row>
    <row r="186" spans="1:4" ht="30" x14ac:dyDescent="0.2">
      <c r="A186" s="140">
        <v>1</v>
      </c>
      <c r="B186" s="179" t="s">
        <v>313</v>
      </c>
      <c r="C186" s="186">
        <v>1945</v>
      </c>
      <c r="D186" s="151"/>
    </row>
    <row r="187" spans="1:4" x14ac:dyDescent="0.2">
      <c r="A187" s="140">
        <v>2</v>
      </c>
      <c r="B187" s="179" t="s">
        <v>314</v>
      </c>
      <c r="C187" s="186">
        <v>2013</v>
      </c>
      <c r="D187" s="156">
        <v>1000000</v>
      </c>
    </row>
    <row r="188" spans="1:4" ht="15.75" x14ac:dyDescent="0.25">
      <c r="A188" s="140">
        <v>3</v>
      </c>
      <c r="B188" s="182" t="s">
        <v>315</v>
      </c>
      <c r="C188" s="187">
        <v>2014</v>
      </c>
      <c r="D188" s="188">
        <v>500000</v>
      </c>
    </row>
    <row r="189" spans="1:4" ht="15.75" x14ac:dyDescent="0.25">
      <c r="A189" s="140">
        <v>4</v>
      </c>
      <c r="B189" s="182" t="s">
        <v>316</v>
      </c>
      <c r="C189" s="187">
        <v>2014</v>
      </c>
      <c r="D189" s="188">
        <v>3000000</v>
      </c>
    </row>
    <row r="190" spans="1:4" ht="15.75" x14ac:dyDescent="0.25">
      <c r="A190" s="140">
        <v>5</v>
      </c>
      <c r="B190" s="182" t="s">
        <v>317</v>
      </c>
      <c r="C190" s="187">
        <v>2010</v>
      </c>
      <c r="D190" s="188"/>
    </row>
    <row r="191" spans="1:4" ht="15.75" x14ac:dyDescent="0.25">
      <c r="A191" s="140">
        <v>6</v>
      </c>
      <c r="B191" s="182" t="s">
        <v>318</v>
      </c>
      <c r="C191" s="187">
        <v>2014</v>
      </c>
      <c r="D191" s="188"/>
    </row>
    <row r="192" spans="1:4" ht="31.5" x14ac:dyDescent="0.2">
      <c r="A192" s="140">
        <v>7</v>
      </c>
      <c r="B192" s="189" t="s">
        <v>319</v>
      </c>
      <c r="C192" s="189">
        <v>2015</v>
      </c>
      <c r="D192" s="187">
        <v>1908000</v>
      </c>
    </row>
    <row r="193" spans="1:4" x14ac:dyDescent="0.2">
      <c r="A193" s="180"/>
      <c r="B193" s="138" t="s">
        <v>320</v>
      </c>
      <c r="C193" s="181"/>
      <c r="D193" s="180"/>
    </row>
    <row r="194" spans="1:4" ht="34.5" x14ac:dyDescent="0.2">
      <c r="A194" s="187">
        <v>1</v>
      </c>
      <c r="B194" s="190" t="s">
        <v>321</v>
      </c>
      <c r="C194" s="187">
        <v>2017</v>
      </c>
      <c r="D194" s="187">
        <v>2953000</v>
      </c>
    </row>
    <row r="195" spans="1:4" ht="17.25" x14ac:dyDescent="0.2">
      <c r="A195" s="191">
        <v>2</v>
      </c>
      <c r="B195" s="190" t="s">
        <v>322</v>
      </c>
      <c r="C195" s="192">
        <v>2017</v>
      </c>
      <c r="D195" s="191">
        <v>811453</v>
      </c>
    </row>
    <row r="196" spans="1:4" x14ac:dyDescent="0.2">
      <c r="A196" s="180"/>
      <c r="B196" s="138" t="s">
        <v>323</v>
      </c>
      <c r="C196" s="181"/>
      <c r="D196" s="181"/>
    </row>
    <row r="197" spans="1:4" ht="17.25" x14ac:dyDescent="0.25">
      <c r="A197" s="191">
        <v>1</v>
      </c>
      <c r="B197" s="182" t="s">
        <v>306</v>
      </c>
      <c r="C197" s="187">
        <v>1967</v>
      </c>
      <c r="D197" s="182"/>
    </row>
    <row r="198" spans="1:4" ht="31.5" x14ac:dyDescent="0.25">
      <c r="A198" s="187">
        <v>2</v>
      </c>
      <c r="B198" s="193" t="s">
        <v>324</v>
      </c>
      <c r="C198" s="189">
        <v>1970</v>
      </c>
      <c r="D198" s="182"/>
    </row>
    <row r="199" spans="1:4" ht="17.25" x14ac:dyDescent="0.25">
      <c r="A199" s="191">
        <v>3</v>
      </c>
      <c r="B199" s="193" t="s">
        <v>325</v>
      </c>
      <c r="C199" s="187">
        <v>1975</v>
      </c>
      <c r="D199" s="182"/>
    </row>
    <row r="200" spans="1:4" ht="15.75" x14ac:dyDescent="0.25">
      <c r="A200" s="187">
        <v>4</v>
      </c>
      <c r="B200" s="182" t="s">
        <v>326</v>
      </c>
      <c r="C200" s="187">
        <v>1650</v>
      </c>
      <c r="D200" s="182"/>
    </row>
    <row r="201" spans="1:4" ht="17.25" x14ac:dyDescent="0.25">
      <c r="A201" s="191">
        <v>5</v>
      </c>
      <c r="B201" s="182" t="s">
        <v>285</v>
      </c>
      <c r="C201" s="187">
        <v>1960</v>
      </c>
      <c r="D201" s="182"/>
    </row>
    <row r="202" spans="1:4" ht="15.75" x14ac:dyDescent="0.25">
      <c r="A202" s="187">
        <v>6</v>
      </c>
      <c r="B202" s="182" t="s">
        <v>327</v>
      </c>
      <c r="C202" s="187">
        <v>2015</v>
      </c>
      <c r="D202" s="187">
        <v>81000</v>
      </c>
    </row>
    <row r="203" spans="1:4" x14ac:dyDescent="0.2">
      <c r="A203" s="180"/>
      <c r="B203" s="138" t="s">
        <v>328</v>
      </c>
      <c r="C203" s="181"/>
      <c r="D203" s="181"/>
    </row>
    <row r="204" spans="1:4" x14ac:dyDescent="0.2">
      <c r="A204" s="140">
        <v>1</v>
      </c>
      <c r="B204" s="179" t="s">
        <v>329</v>
      </c>
      <c r="C204" s="186">
        <v>1978</v>
      </c>
      <c r="D204" s="151"/>
    </row>
    <row r="205" spans="1:4" x14ac:dyDescent="0.2">
      <c r="A205" s="140">
        <v>2</v>
      </c>
      <c r="B205" s="179" t="s">
        <v>330</v>
      </c>
      <c r="C205" s="186">
        <v>2004</v>
      </c>
      <c r="D205" s="156"/>
    </row>
    <row r="206" spans="1:4" ht="15.75" x14ac:dyDescent="0.25">
      <c r="A206" s="140">
        <v>3</v>
      </c>
      <c r="B206" s="182" t="s">
        <v>306</v>
      </c>
      <c r="C206" s="184">
        <v>1971</v>
      </c>
      <c r="D206" s="188"/>
    </row>
    <row r="207" spans="1:4" ht="15.75" x14ac:dyDescent="0.25">
      <c r="A207" s="140">
        <v>4</v>
      </c>
      <c r="B207" s="182" t="s">
        <v>331</v>
      </c>
      <c r="C207" s="187">
        <v>1271</v>
      </c>
      <c r="D207" s="188"/>
    </row>
    <row r="208" spans="1:4" ht="15.75" x14ac:dyDescent="0.25">
      <c r="A208" s="140">
        <v>5</v>
      </c>
      <c r="B208" s="182" t="s">
        <v>326</v>
      </c>
      <c r="C208" s="187">
        <v>1370</v>
      </c>
      <c r="D208" s="188"/>
    </row>
    <row r="209" spans="1:4" ht="15.75" x14ac:dyDescent="0.25">
      <c r="A209" s="140">
        <v>6</v>
      </c>
      <c r="B209" s="182" t="s">
        <v>326</v>
      </c>
      <c r="C209" s="187">
        <v>1666</v>
      </c>
      <c r="D209" s="188"/>
    </row>
    <row r="210" spans="1:4" ht="15.75" x14ac:dyDescent="0.25">
      <c r="A210" s="140">
        <v>7</v>
      </c>
      <c r="B210" s="182" t="s">
        <v>326</v>
      </c>
      <c r="C210" s="187">
        <v>1986</v>
      </c>
      <c r="D210" s="188"/>
    </row>
    <row r="211" spans="1:4" ht="15.75" x14ac:dyDescent="0.25">
      <c r="A211" s="140">
        <v>8</v>
      </c>
      <c r="B211" s="182" t="s">
        <v>332</v>
      </c>
      <c r="C211" s="187">
        <v>1983</v>
      </c>
      <c r="D211" s="188"/>
    </row>
    <row r="212" spans="1:4" ht="15.75" x14ac:dyDescent="0.25">
      <c r="A212" s="140">
        <v>9</v>
      </c>
      <c r="B212" s="182" t="s">
        <v>285</v>
      </c>
      <c r="C212" s="187"/>
      <c r="D212" s="188"/>
    </row>
    <row r="213" spans="1:4" ht="15.75" x14ac:dyDescent="0.25">
      <c r="A213" s="140">
        <v>10</v>
      </c>
      <c r="B213" s="182" t="s">
        <v>307</v>
      </c>
      <c r="C213" s="187">
        <v>1965</v>
      </c>
      <c r="D213" s="188"/>
    </row>
    <row r="214" spans="1:4" x14ac:dyDescent="0.2">
      <c r="A214" s="180"/>
      <c r="B214" s="138" t="s">
        <v>333</v>
      </c>
      <c r="C214" s="181"/>
      <c r="D214" s="181"/>
    </row>
    <row r="215" spans="1:4" ht="15.75" x14ac:dyDescent="0.25">
      <c r="A215" s="140">
        <v>1</v>
      </c>
      <c r="B215" s="182" t="s">
        <v>334</v>
      </c>
      <c r="C215" s="187">
        <v>1965</v>
      </c>
      <c r="D215" s="188">
        <v>457</v>
      </c>
    </row>
    <row r="216" spans="1:4" x14ac:dyDescent="0.2">
      <c r="A216" s="180"/>
      <c r="B216" s="138" t="s">
        <v>335</v>
      </c>
      <c r="C216" s="181"/>
      <c r="D216" s="181"/>
    </row>
    <row r="217" spans="1:4" ht="15.75" x14ac:dyDescent="0.25">
      <c r="A217" s="140">
        <v>1</v>
      </c>
      <c r="B217" s="182" t="s">
        <v>336</v>
      </c>
      <c r="C217" s="187">
        <v>1982</v>
      </c>
      <c r="D217" s="188"/>
    </row>
    <row r="218" spans="1:4" ht="15.75" x14ac:dyDescent="0.25">
      <c r="A218" s="140">
        <v>2</v>
      </c>
      <c r="B218" s="182" t="s">
        <v>284</v>
      </c>
      <c r="C218" s="187">
        <v>1986</v>
      </c>
      <c r="D218" s="188"/>
    </row>
    <row r="219" spans="1:4" ht="15.75" x14ac:dyDescent="0.25">
      <c r="A219" s="140">
        <v>3</v>
      </c>
      <c r="B219" s="182" t="s">
        <v>337</v>
      </c>
      <c r="C219" s="182"/>
      <c r="D219" s="182"/>
    </row>
    <row r="220" spans="1:4" ht="15.75" x14ac:dyDescent="0.25">
      <c r="A220" s="140">
        <v>4</v>
      </c>
      <c r="B220" s="182" t="s">
        <v>338</v>
      </c>
      <c r="C220" s="182"/>
      <c r="D220" s="182"/>
    </row>
    <row r="221" spans="1:4" ht="15.75" x14ac:dyDescent="0.25">
      <c r="A221" s="140">
        <v>5</v>
      </c>
      <c r="B221" s="182" t="s">
        <v>276</v>
      </c>
      <c r="C221" s="182"/>
      <c r="D221" s="182"/>
    </row>
    <row r="222" spans="1:4" x14ac:dyDescent="0.2">
      <c r="A222" s="180"/>
      <c r="B222" s="138" t="s">
        <v>339</v>
      </c>
      <c r="C222" s="181"/>
      <c r="D222" s="181"/>
    </row>
    <row r="223" spans="1:4" ht="15.75" x14ac:dyDescent="0.25">
      <c r="A223" s="140">
        <v>1</v>
      </c>
      <c r="B223" s="182" t="s">
        <v>340</v>
      </c>
      <c r="C223" s="187">
        <v>2011</v>
      </c>
      <c r="D223" s="188">
        <v>5525000</v>
      </c>
    </row>
    <row r="224" spans="1:4" ht="15.75" x14ac:dyDescent="0.25">
      <c r="A224" s="140">
        <v>2</v>
      </c>
      <c r="B224" s="182" t="s">
        <v>294</v>
      </c>
      <c r="C224" s="187">
        <v>2011</v>
      </c>
      <c r="D224" s="188">
        <v>162500</v>
      </c>
    </row>
    <row r="225" spans="1:4" ht="15.75" x14ac:dyDescent="0.25">
      <c r="A225" s="140">
        <v>3</v>
      </c>
      <c r="B225" s="182" t="s">
        <v>341</v>
      </c>
      <c r="C225" s="187">
        <v>2017</v>
      </c>
      <c r="D225" s="187">
        <v>378840</v>
      </c>
    </row>
    <row r="226" spans="1:4" ht="15.75" x14ac:dyDescent="0.25">
      <c r="A226" s="140">
        <v>4</v>
      </c>
      <c r="B226" s="182" t="s">
        <v>342</v>
      </c>
      <c r="C226" s="187">
        <v>2016</v>
      </c>
      <c r="D226" s="187">
        <v>343686</v>
      </c>
    </row>
    <row r="227" spans="1:4" ht="15.75" x14ac:dyDescent="0.25">
      <c r="A227" s="140">
        <v>5</v>
      </c>
      <c r="B227" s="182" t="s">
        <v>343</v>
      </c>
      <c r="C227" s="182" t="s">
        <v>344</v>
      </c>
      <c r="D227" s="187">
        <v>102400</v>
      </c>
    </row>
    <row r="228" spans="1:4" ht="15.75" x14ac:dyDescent="0.25">
      <c r="A228" s="140">
        <v>6</v>
      </c>
      <c r="B228" s="182" t="s">
        <v>345</v>
      </c>
      <c r="C228" s="182" t="s">
        <v>346</v>
      </c>
      <c r="D228" s="187">
        <v>302600</v>
      </c>
    </row>
    <row r="229" spans="1:4" ht="15.75" x14ac:dyDescent="0.25">
      <c r="A229" s="140">
        <v>7</v>
      </c>
      <c r="B229" s="182" t="s">
        <v>347</v>
      </c>
      <c r="C229" s="182" t="s">
        <v>346</v>
      </c>
      <c r="D229" s="187">
        <v>557952</v>
      </c>
    </row>
    <row r="230" spans="1:4" x14ac:dyDescent="0.2">
      <c r="A230" s="180"/>
      <c r="B230" s="138" t="s">
        <v>348</v>
      </c>
      <c r="C230" s="181"/>
      <c r="D230" s="181"/>
    </row>
    <row r="231" spans="1:4" ht="15.75" x14ac:dyDescent="0.25">
      <c r="A231" s="140">
        <v>1</v>
      </c>
      <c r="B231" s="182" t="s">
        <v>349</v>
      </c>
      <c r="C231" s="187">
        <v>1974</v>
      </c>
      <c r="D231" s="187"/>
    </row>
    <row r="232" spans="1:4" ht="15.75" x14ac:dyDescent="0.25">
      <c r="A232" s="140">
        <v>2</v>
      </c>
      <c r="B232" s="182" t="s">
        <v>349</v>
      </c>
      <c r="C232" s="187">
        <v>1965</v>
      </c>
      <c r="D232" s="187"/>
    </row>
    <row r="233" spans="1:4" ht="15.75" x14ac:dyDescent="0.25">
      <c r="A233" s="140">
        <v>3</v>
      </c>
      <c r="B233" s="182" t="s">
        <v>349</v>
      </c>
      <c r="C233" s="187">
        <v>1971</v>
      </c>
      <c r="D233" s="187"/>
    </row>
    <row r="234" spans="1:4" ht="15.75" x14ac:dyDescent="0.25">
      <c r="A234" s="140">
        <v>4</v>
      </c>
      <c r="B234" s="182" t="s">
        <v>349</v>
      </c>
      <c r="C234" s="187">
        <v>2000</v>
      </c>
      <c r="D234" s="187"/>
    </row>
    <row r="235" spans="1:4" ht="15.75" x14ac:dyDescent="0.25">
      <c r="A235" s="140">
        <v>5</v>
      </c>
      <c r="B235" s="182" t="s">
        <v>326</v>
      </c>
      <c r="C235" s="187"/>
      <c r="D235" s="187"/>
    </row>
    <row r="236" spans="1:4" ht="15.75" x14ac:dyDescent="0.25">
      <c r="A236" s="140">
        <v>6</v>
      </c>
      <c r="B236" s="182" t="s">
        <v>350</v>
      </c>
      <c r="C236" s="187">
        <v>1971</v>
      </c>
      <c r="D236" s="187"/>
    </row>
    <row r="237" spans="1:4" x14ac:dyDescent="0.2">
      <c r="A237" s="180"/>
      <c r="B237" s="138" t="s">
        <v>351</v>
      </c>
      <c r="C237" s="180"/>
      <c r="D237" s="180"/>
    </row>
    <row r="238" spans="1:4" ht="15.75" x14ac:dyDescent="0.25">
      <c r="A238" s="140">
        <v>1</v>
      </c>
      <c r="B238" s="182" t="s">
        <v>352</v>
      </c>
      <c r="C238" s="187">
        <v>2017</v>
      </c>
      <c r="D238" s="187">
        <v>267561</v>
      </c>
    </row>
    <row r="239" spans="1:4" x14ac:dyDescent="0.2">
      <c r="A239" s="180"/>
      <c r="B239" s="138" t="s">
        <v>353</v>
      </c>
      <c r="C239" s="180"/>
      <c r="D239" s="180"/>
    </row>
    <row r="240" spans="1:4" ht="15.75" x14ac:dyDescent="0.25">
      <c r="A240" s="188">
        <v>1</v>
      </c>
      <c r="B240" s="182" t="s">
        <v>354</v>
      </c>
      <c r="C240" s="187">
        <v>1985</v>
      </c>
      <c r="D240" s="187"/>
    </row>
    <row r="241" spans="1:7" ht="15.75" x14ac:dyDescent="0.25">
      <c r="A241" s="188">
        <v>2</v>
      </c>
      <c r="B241" s="182" t="s">
        <v>355</v>
      </c>
      <c r="C241" s="187">
        <v>1990</v>
      </c>
      <c r="D241" s="187"/>
    </row>
    <row r="242" spans="1:7" s="177" customFormat="1" ht="15.75" x14ac:dyDescent="0.25">
      <c r="A242" s="194" t="s">
        <v>356</v>
      </c>
      <c r="B242" s="195"/>
      <c r="C242" s="196"/>
      <c r="D242" s="197">
        <f>SUM(D143:D241)</f>
        <v>40038687</v>
      </c>
    </row>
    <row r="243" spans="1:7" s="177" customFormat="1" ht="15.75" x14ac:dyDescent="0.25">
      <c r="A243" s="194" t="s">
        <v>357</v>
      </c>
      <c r="B243" s="195"/>
      <c r="C243" s="196"/>
      <c r="D243" s="197">
        <f>D242+D141</f>
        <v>289574532</v>
      </c>
    </row>
    <row r="244" spans="1:7" ht="15.75" x14ac:dyDescent="0.25">
      <c r="A244" s="198"/>
      <c r="B244" s="198"/>
      <c r="C244" s="198"/>
      <c r="D244" s="198"/>
    </row>
    <row r="245" spans="1:7" ht="15.75" x14ac:dyDescent="0.25">
      <c r="A245" s="199" t="s">
        <v>50</v>
      </c>
      <c r="B245" s="199"/>
      <c r="C245" s="198"/>
      <c r="D245" s="198"/>
    </row>
    <row r="246" spans="1:7" ht="15.75" x14ac:dyDescent="0.25">
      <c r="A246" s="198"/>
      <c r="B246" s="198"/>
      <c r="C246" s="198"/>
      <c r="D246" s="198"/>
    </row>
    <row r="247" spans="1:7" ht="15.75" x14ac:dyDescent="0.25">
      <c r="A247" s="200" t="s">
        <v>52</v>
      </c>
      <c r="B247" s="200"/>
      <c r="C247" s="198"/>
      <c r="D247" s="198"/>
    </row>
    <row r="248" spans="1:7" ht="15.75" x14ac:dyDescent="0.25">
      <c r="A248" s="198"/>
      <c r="B248" s="198"/>
      <c r="C248" s="198"/>
      <c r="D248" s="198"/>
    </row>
    <row r="249" spans="1:7" ht="15.75" x14ac:dyDescent="0.25">
      <c r="A249" s="201" t="s">
        <v>54</v>
      </c>
      <c r="B249" s="202"/>
      <c r="C249" s="198"/>
      <c r="D249" s="198"/>
    </row>
    <row r="250" spans="1:7" ht="15.75" x14ac:dyDescent="0.25">
      <c r="A250" s="198"/>
      <c r="B250" s="198"/>
      <c r="C250" s="198"/>
      <c r="D250" s="198"/>
      <c r="G250" s="203">
        <f>+D242+D141</f>
        <v>289574532</v>
      </c>
    </row>
  </sheetData>
  <mergeCells count="5">
    <mergeCell ref="C1:E1"/>
    <mergeCell ref="C2:D2"/>
    <mergeCell ref="A4:D4"/>
    <mergeCell ref="A242:B242"/>
    <mergeCell ref="A243:B2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130" workbookViewId="0">
      <selection activeCell="C141" sqref="C141"/>
    </sheetView>
  </sheetViews>
  <sheetFormatPr defaultRowHeight="16.5" x14ac:dyDescent="0.3"/>
  <cols>
    <col min="1" max="1" width="4.42578125" style="210" customWidth="1"/>
    <col min="2" max="2" width="45.140625" style="210" customWidth="1"/>
    <col min="3" max="3" width="39.140625" style="210" customWidth="1"/>
    <col min="4" max="4" width="15.140625" style="210" customWidth="1"/>
    <col min="5" max="256" width="9.140625" style="210"/>
    <col min="257" max="257" width="4.42578125" style="210" customWidth="1"/>
    <col min="258" max="258" width="45.140625" style="210" customWidth="1"/>
    <col min="259" max="259" width="39.140625" style="210" customWidth="1"/>
    <col min="260" max="260" width="15.140625" style="210" customWidth="1"/>
    <col min="261" max="512" width="9.140625" style="210"/>
    <col min="513" max="513" width="4.42578125" style="210" customWidth="1"/>
    <col min="514" max="514" width="45.140625" style="210" customWidth="1"/>
    <col min="515" max="515" width="39.140625" style="210" customWidth="1"/>
    <col min="516" max="516" width="15.140625" style="210" customWidth="1"/>
    <col min="517" max="768" width="9.140625" style="210"/>
    <col min="769" max="769" width="4.42578125" style="210" customWidth="1"/>
    <col min="770" max="770" width="45.140625" style="210" customWidth="1"/>
    <col min="771" max="771" width="39.140625" style="210" customWidth="1"/>
    <col min="772" max="772" width="15.140625" style="210" customWidth="1"/>
    <col min="773" max="1024" width="9.140625" style="210"/>
    <col min="1025" max="1025" width="4.42578125" style="210" customWidth="1"/>
    <col min="1026" max="1026" width="45.140625" style="210" customWidth="1"/>
    <col min="1027" max="1027" width="39.140625" style="210" customWidth="1"/>
    <col min="1028" max="1028" width="15.140625" style="210" customWidth="1"/>
    <col min="1029" max="1280" width="9.140625" style="210"/>
    <col min="1281" max="1281" width="4.42578125" style="210" customWidth="1"/>
    <col min="1282" max="1282" width="45.140625" style="210" customWidth="1"/>
    <col min="1283" max="1283" width="39.140625" style="210" customWidth="1"/>
    <col min="1284" max="1284" width="15.140625" style="210" customWidth="1"/>
    <col min="1285" max="1536" width="9.140625" style="210"/>
    <col min="1537" max="1537" width="4.42578125" style="210" customWidth="1"/>
    <col min="1538" max="1538" width="45.140625" style="210" customWidth="1"/>
    <col min="1539" max="1539" width="39.140625" style="210" customWidth="1"/>
    <col min="1540" max="1540" width="15.140625" style="210" customWidth="1"/>
    <col min="1541" max="1792" width="9.140625" style="210"/>
    <col min="1793" max="1793" width="4.42578125" style="210" customWidth="1"/>
    <col min="1794" max="1794" width="45.140625" style="210" customWidth="1"/>
    <col min="1795" max="1795" width="39.140625" style="210" customWidth="1"/>
    <col min="1796" max="1796" width="15.140625" style="210" customWidth="1"/>
    <col min="1797" max="2048" width="9.140625" style="210"/>
    <col min="2049" max="2049" width="4.42578125" style="210" customWidth="1"/>
    <col min="2050" max="2050" width="45.140625" style="210" customWidth="1"/>
    <col min="2051" max="2051" width="39.140625" style="210" customWidth="1"/>
    <col min="2052" max="2052" width="15.140625" style="210" customWidth="1"/>
    <col min="2053" max="2304" width="9.140625" style="210"/>
    <col min="2305" max="2305" width="4.42578125" style="210" customWidth="1"/>
    <col min="2306" max="2306" width="45.140625" style="210" customWidth="1"/>
    <col min="2307" max="2307" width="39.140625" style="210" customWidth="1"/>
    <col min="2308" max="2308" width="15.140625" style="210" customWidth="1"/>
    <col min="2309" max="2560" width="9.140625" style="210"/>
    <col min="2561" max="2561" width="4.42578125" style="210" customWidth="1"/>
    <col min="2562" max="2562" width="45.140625" style="210" customWidth="1"/>
    <col min="2563" max="2563" width="39.140625" style="210" customWidth="1"/>
    <col min="2564" max="2564" width="15.140625" style="210" customWidth="1"/>
    <col min="2565" max="2816" width="9.140625" style="210"/>
    <col min="2817" max="2817" width="4.42578125" style="210" customWidth="1"/>
    <col min="2818" max="2818" width="45.140625" style="210" customWidth="1"/>
    <col min="2819" max="2819" width="39.140625" style="210" customWidth="1"/>
    <col min="2820" max="2820" width="15.140625" style="210" customWidth="1"/>
    <col min="2821" max="3072" width="9.140625" style="210"/>
    <col min="3073" max="3073" width="4.42578125" style="210" customWidth="1"/>
    <col min="3074" max="3074" width="45.140625" style="210" customWidth="1"/>
    <col min="3075" max="3075" width="39.140625" style="210" customWidth="1"/>
    <col min="3076" max="3076" width="15.140625" style="210" customWidth="1"/>
    <col min="3077" max="3328" width="9.140625" style="210"/>
    <col min="3329" max="3329" width="4.42578125" style="210" customWidth="1"/>
    <col min="3330" max="3330" width="45.140625" style="210" customWidth="1"/>
    <col min="3331" max="3331" width="39.140625" style="210" customWidth="1"/>
    <col min="3332" max="3332" width="15.140625" style="210" customWidth="1"/>
    <col min="3333" max="3584" width="9.140625" style="210"/>
    <col min="3585" max="3585" width="4.42578125" style="210" customWidth="1"/>
    <col min="3586" max="3586" width="45.140625" style="210" customWidth="1"/>
    <col min="3587" max="3587" width="39.140625" style="210" customWidth="1"/>
    <col min="3588" max="3588" width="15.140625" style="210" customWidth="1"/>
    <col min="3589" max="3840" width="9.140625" style="210"/>
    <col min="3841" max="3841" width="4.42578125" style="210" customWidth="1"/>
    <col min="3842" max="3842" width="45.140625" style="210" customWidth="1"/>
    <col min="3843" max="3843" width="39.140625" style="210" customWidth="1"/>
    <col min="3844" max="3844" width="15.140625" style="210" customWidth="1"/>
    <col min="3845" max="4096" width="9.140625" style="210"/>
    <col min="4097" max="4097" width="4.42578125" style="210" customWidth="1"/>
    <col min="4098" max="4098" width="45.140625" style="210" customWidth="1"/>
    <col min="4099" max="4099" width="39.140625" style="210" customWidth="1"/>
    <col min="4100" max="4100" width="15.140625" style="210" customWidth="1"/>
    <col min="4101" max="4352" width="9.140625" style="210"/>
    <col min="4353" max="4353" width="4.42578125" style="210" customWidth="1"/>
    <col min="4354" max="4354" width="45.140625" style="210" customWidth="1"/>
    <col min="4355" max="4355" width="39.140625" style="210" customWidth="1"/>
    <col min="4356" max="4356" width="15.140625" style="210" customWidth="1"/>
    <col min="4357" max="4608" width="9.140625" style="210"/>
    <col min="4609" max="4609" width="4.42578125" style="210" customWidth="1"/>
    <col min="4610" max="4610" width="45.140625" style="210" customWidth="1"/>
    <col min="4611" max="4611" width="39.140625" style="210" customWidth="1"/>
    <col min="4612" max="4612" width="15.140625" style="210" customWidth="1"/>
    <col min="4613" max="4864" width="9.140625" style="210"/>
    <col min="4865" max="4865" width="4.42578125" style="210" customWidth="1"/>
    <col min="4866" max="4866" width="45.140625" style="210" customWidth="1"/>
    <col min="4867" max="4867" width="39.140625" style="210" customWidth="1"/>
    <col min="4868" max="4868" width="15.140625" style="210" customWidth="1"/>
    <col min="4869" max="5120" width="9.140625" style="210"/>
    <col min="5121" max="5121" width="4.42578125" style="210" customWidth="1"/>
    <col min="5122" max="5122" width="45.140625" style="210" customWidth="1"/>
    <col min="5123" max="5123" width="39.140625" style="210" customWidth="1"/>
    <col min="5124" max="5124" width="15.140625" style="210" customWidth="1"/>
    <col min="5125" max="5376" width="9.140625" style="210"/>
    <col min="5377" max="5377" width="4.42578125" style="210" customWidth="1"/>
    <col min="5378" max="5378" width="45.140625" style="210" customWidth="1"/>
    <col min="5379" max="5379" width="39.140625" style="210" customWidth="1"/>
    <col min="5380" max="5380" width="15.140625" style="210" customWidth="1"/>
    <col min="5381" max="5632" width="9.140625" style="210"/>
    <col min="5633" max="5633" width="4.42578125" style="210" customWidth="1"/>
    <col min="5634" max="5634" width="45.140625" style="210" customWidth="1"/>
    <col min="5635" max="5635" width="39.140625" style="210" customWidth="1"/>
    <col min="5636" max="5636" width="15.140625" style="210" customWidth="1"/>
    <col min="5637" max="5888" width="9.140625" style="210"/>
    <col min="5889" max="5889" width="4.42578125" style="210" customWidth="1"/>
    <col min="5890" max="5890" width="45.140625" style="210" customWidth="1"/>
    <col min="5891" max="5891" width="39.140625" style="210" customWidth="1"/>
    <col min="5892" max="5892" width="15.140625" style="210" customWidth="1"/>
    <col min="5893" max="6144" width="9.140625" style="210"/>
    <col min="6145" max="6145" width="4.42578125" style="210" customWidth="1"/>
    <col min="6146" max="6146" width="45.140625" style="210" customWidth="1"/>
    <col min="6147" max="6147" width="39.140625" style="210" customWidth="1"/>
    <col min="6148" max="6148" width="15.140625" style="210" customWidth="1"/>
    <col min="6149" max="6400" width="9.140625" style="210"/>
    <col min="6401" max="6401" width="4.42578125" style="210" customWidth="1"/>
    <col min="6402" max="6402" width="45.140625" style="210" customWidth="1"/>
    <col min="6403" max="6403" width="39.140625" style="210" customWidth="1"/>
    <col min="6404" max="6404" width="15.140625" style="210" customWidth="1"/>
    <col min="6405" max="6656" width="9.140625" style="210"/>
    <col min="6657" max="6657" width="4.42578125" style="210" customWidth="1"/>
    <col min="6658" max="6658" width="45.140625" style="210" customWidth="1"/>
    <col min="6659" max="6659" width="39.140625" style="210" customWidth="1"/>
    <col min="6660" max="6660" width="15.140625" style="210" customWidth="1"/>
    <col min="6661" max="6912" width="9.140625" style="210"/>
    <col min="6913" max="6913" width="4.42578125" style="210" customWidth="1"/>
    <col min="6914" max="6914" width="45.140625" style="210" customWidth="1"/>
    <col min="6915" max="6915" width="39.140625" style="210" customWidth="1"/>
    <col min="6916" max="6916" width="15.140625" style="210" customWidth="1"/>
    <col min="6917" max="7168" width="9.140625" style="210"/>
    <col min="7169" max="7169" width="4.42578125" style="210" customWidth="1"/>
    <col min="7170" max="7170" width="45.140625" style="210" customWidth="1"/>
    <col min="7171" max="7171" width="39.140625" style="210" customWidth="1"/>
    <col min="7172" max="7172" width="15.140625" style="210" customWidth="1"/>
    <col min="7173" max="7424" width="9.140625" style="210"/>
    <col min="7425" max="7425" width="4.42578125" style="210" customWidth="1"/>
    <col min="7426" max="7426" width="45.140625" style="210" customWidth="1"/>
    <col min="7427" max="7427" width="39.140625" style="210" customWidth="1"/>
    <col min="7428" max="7428" width="15.140625" style="210" customWidth="1"/>
    <col min="7429" max="7680" width="9.140625" style="210"/>
    <col min="7681" max="7681" width="4.42578125" style="210" customWidth="1"/>
    <col min="7682" max="7682" width="45.140625" style="210" customWidth="1"/>
    <col min="7683" max="7683" width="39.140625" style="210" customWidth="1"/>
    <col min="7684" max="7684" width="15.140625" style="210" customWidth="1"/>
    <col min="7685" max="7936" width="9.140625" style="210"/>
    <col min="7937" max="7937" width="4.42578125" style="210" customWidth="1"/>
    <col min="7938" max="7938" width="45.140625" style="210" customWidth="1"/>
    <col min="7939" max="7939" width="39.140625" style="210" customWidth="1"/>
    <col min="7940" max="7940" width="15.140625" style="210" customWidth="1"/>
    <col min="7941" max="8192" width="9.140625" style="210"/>
    <col min="8193" max="8193" width="4.42578125" style="210" customWidth="1"/>
    <col min="8194" max="8194" width="45.140625" style="210" customWidth="1"/>
    <col min="8195" max="8195" width="39.140625" style="210" customWidth="1"/>
    <col min="8196" max="8196" width="15.140625" style="210" customWidth="1"/>
    <col min="8197" max="8448" width="9.140625" style="210"/>
    <col min="8449" max="8449" width="4.42578125" style="210" customWidth="1"/>
    <col min="8450" max="8450" width="45.140625" style="210" customWidth="1"/>
    <col min="8451" max="8451" width="39.140625" style="210" customWidth="1"/>
    <col min="8452" max="8452" width="15.140625" style="210" customWidth="1"/>
    <col min="8453" max="8704" width="9.140625" style="210"/>
    <col min="8705" max="8705" width="4.42578125" style="210" customWidth="1"/>
    <col min="8706" max="8706" width="45.140625" style="210" customWidth="1"/>
    <col min="8707" max="8707" width="39.140625" style="210" customWidth="1"/>
    <col min="8708" max="8708" width="15.140625" style="210" customWidth="1"/>
    <col min="8709" max="8960" width="9.140625" style="210"/>
    <col min="8961" max="8961" width="4.42578125" style="210" customWidth="1"/>
    <col min="8962" max="8962" width="45.140625" style="210" customWidth="1"/>
    <col min="8963" max="8963" width="39.140625" style="210" customWidth="1"/>
    <col min="8964" max="8964" width="15.140625" style="210" customWidth="1"/>
    <col min="8965" max="9216" width="9.140625" style="210"/>
    <col min="9217" max="9217" width="4.42578125" style="210" customWidth="1"/>
    <col min="9218" max="9218" width="45.140625" style="210" customWidth="1"/>
    <col min="9219" max="9219" width="39.140625" style="210" customWidth="1"/>
    <col min="9220" max="9220" width="15.140625" style="210" customWidth="1"/>
    <col min="9221" max="9472" width="9.140625" style="210"/>
    <col min="9473" max="9473" width="4.42578125" style="210" customWidth="1"/>
    <col min="9474" max="9474" width="45.140625" style="210" customWidth="1"/>
    <col min="9475" max="9475" width="39.140625" style="210" customWidth="1"/>
    <col min="9476" max="9476" width="15.140625" style="210" customWidth="1"/>
    <col min="9477" max="9728" width="9.140625" style="210"/>
    <col min="9729" max="9729" width="4.42578125" style="210" customWidth="1"/>
    <col min="9730" max="9730" width="45.140625" style="210" customWidth="1"/>
    <col min="9731" max="9731" width="39.140625" style="210" customWidth="1"/>
    <col min="9732" max="9732" width="15.140625" style="210" customWidth="1"/>
    <col min="9733" max="9984" width="9.140625" style="210"/>
    <col min="9985" max="9985" width="4.42578125" style="210" customWidth="1"/>
    <col min="9986" max="9986" width="45.140625" style="210" customWidth="1"/>
    <col min="9987" max="9987" width="39.140625" style="210" customWidth="1"/>
    <col min="9988" max="9988" width="15.140625" style="210" customWidth="1"/>
    <col min="9989" max="10240" width="9.140625" style="210"/>
    <col min="10241" max="10241" width="4.42578125" style="210" customWidth="1"/>
    <col min="10242" max="10242" width="45.140625" style="210" customWidth="1"/>
    <col min="10243" max="10243" width="39.140625" style="210" customWidth="1"/>
    <col min="10244" max="10244" width="15.140625" style="210" customWidth="1"/>
    <col min="10245" max="10496" width="9.140625" style="210"/>
    <col min="10497" max="10497" width="4.42578125" style="210" customWidth="1"/>
    <col min="10498" max="10498" width="45.140625" style="210" customWidth="1"/>
    <col min="10499" max="10499" width="39.140625" style="210" customWidth="1"/>
    <col min="10500" max="10500" width="15.140625" style="210" customWidth="1"/>
    <col min="10501" max="10752" width="9.140625" style="210"/>
    <col min="10753" max="10753" width="4.42578125" style="210" customWidth="1"/>
    <col min="10754" max="10754" width="45.140625" style="210" customWidth="1"/>
    <col min="10755" max="10755" width="39.140625" style="210" customWidth="1"/>
    <col min="10756" max="10756" width="15.140625" style="210" customWidth="1"/>
    <col min="10757" max="11008" width="9.140625" style="210"/>
    <col min="11009" max="11009" width="4.42578125" style="210" customWidth="1"/>
    <col min="11010" max="11010" width="45.140625" style="210" customWidth="1"/>
    <col min="11011" max="11011" width="39.140625" style="210" customWidth="1"/>
    <col min="11012" max="11012" width="15.140625" style="210" customWidth="1"/>
    <col min="11013" max="11264" width="9.140625" style="210"/>
    <col min="11265" max="11265" width="4.42578125" style="210" customWidth="1"/>
    <col min="11266" max="11266" width="45.140625" style="210" customWidth="1"/>
    <col min="11267" max="11267" width="39.140625" style="210" customWidth="1"/>
    <col min="11268" max="11268" width="15.140625" style="210" customWidth="1"/>
    <col min="11269" max="11520" width="9.140625" style="210"/>
    <col min="11521" max="11521" width="4.42578125" style="210" customWidth="1"/>
    <col min="11522" max="11522" width="45.140625" style="210" customWidth="1"/>
    <col min="11523" max="11523" width="39.140625" style="210" customWidth="1"/>
    <col min="11524" max="11524" width="15.140625" style="210" customWidth="1"/>
    <col min="11525" max="11776" width="9.140625" style="210"/>
    <col min="11777" max="11777" width="4.42578125" style="210" customWidth="1"/>
    <col min="11778" max="11778" width="45.140625" style="210" customWidth="1"/>
    <col min="11779" max="11779" width="39.140625" style="210" customWidth="1"/>
    <col min="11780" max="11780" width="15.140625" style="210" customWidth="1"/>
    <col min="11781" max="12032" width="9.140625" style="210"/>
    <col min="12033" max="12033" width="4.42578125" style="210" customWidth="1"/>
    <col min="12034" max="12034" width="45.140625" style="210" customWidth="1"/>
    <col min="12035" max="12035" width="39.140625" style="210" customWidth="1"/>
    <col min="12036" max="12036" width="15.140625" style="210" customWidth="1"/>
    <col min="12037" max="12288" width="9.140625" style="210"/>
    <col min="12289" max="12289" width="4.42578125" style="210" customWidth="1"/>
    <col min="12290" max="12290" width="45.140625" style="210" customWidth="1"/>
    <col min="12291" max="12291" width="39.140625" style="210" customWidth="1"/>
    <col min="12292" max="12292" width="15.140625" style="210" customWidth="1"/>
    <col min="12293" max="12544" width="9.140625" style="210"/>
    <col min="12545" max="12545" width="4.42578125" style="210" customWidth="1"/>
    <col min="12546" max="12546" width="45.140625" style="210" customWidth="1"/>
    <col min="12547" max="12547" width="39.140625" style="210" customWidth="1"/>
    <col min="12548" max="12548" width="15.140625" style="210" customWidth="1"/>
    <col min="12549" max="12800" width="9.140625" style="210"/>
    <col min="12801" max="12801" width="4.42578125" style="210" customWidth="1"/>
    <col min="12802" max="12802" width="45.140625" style="210" customWidth="1"/>
    <col min="12803" max="12803" width="39.140625" style="210" customWidth="1"/>
    <col min="12804" max="12804" width="15.140625" style="210" customWidth="1"/>
    <col min="12805" max="13056" width="9.140625" style="210"/>
    <col min="13057" max="13057" width="4.42578125" style="210" customWidth="1"/>
    <col min="13058" max="13058" width="45.140625" style="210" customWidth="1"/>
    <col min="13059" max="13059" width="39.140625" style="210" customWidth="1"/>
    <col min="13060" max="13060" width="15.140625" style="210" customWidth="1"/>
    <col min="13061" max="13312" width="9.140625" style="210"/>
    <col min="13313" max="13313" width="4.42578125" style="210" customWidth="1"/>
    <col min="13314" max="13314" width="45.140625" style="210" customWidth="1"/>
    <col min="13315" max="13315" width="39.140625" style="210" customWidth="1"/>
    <col min="13316" max="13316" width="15.140625" style="210" customWidth="1"/>
    <col min="13317" max="13568" width="9.140625" style="210"/>
    <col min="13569" max="13569" width="4.42578125" style="210" customWidth="1"/>
    <col min="13570" max="13570" width="45.140625" style="210" customWidth="1"/>
    <col min="13571" max="13571" width="39.140625" style="210" customWidth="1"/>
    <col min="13572" max="13572" width="15.140625" style="210" customWidth="1"/>
    <col min="13573" max="13824" width="9.140625" style="210"/>
    <col min="13825" max="13825" width="4.42578125" style="210" customWidth="1"/>
    <col min="13826" max="13826" width="45.140625" style="210" customWidth="1"/>
    <col min="13827" max="13827" width="39.140625" style="210" customWidth="1"/>
    <col min="13828" max="13828" width="15.140625" style="210" customWidth="1"/>
    <col min="13829" max="14080" width="9.140625" style="210"/>
    <col min="14081" max="14081" width="4.42578125" style="210" customWidth="1"/>
    <col min="14082" max="14082" width="45.140625" style="210" customWidth="1"/>
    <col min="14083" max="14083" width="39.140625" style="210" customWidth="1"/>
    <col min="14084" max="14084" width="15.140625" style="210" customWidth="1"/>
    <col min="14085" max="14336" width="9.140625" style="210"/>
    <col min="14337" max="14337" width="4.42578125" style="210" customWidth="1"/>
    <col min="14338" max="14338" width="45.140625" style="210" customWidth="1"/>
    <col min="14339" max="14339" width="39.140625" style="210" customWidth="1"/>
    <col min="14340" max="14340" width="15.140625" style="210" customWidth="1"/>
    <col min="14341" max="14592" width="9.140625" style="210"/>
    <col min="14593" max="14593" width="4.42578125" style="210" customWidth="1"/>
    <col min="14594" max="14594" width="45.140625" style="210" customWidth="1"/>
    <col min="14595" max="14595" width="39.140625" style="210" customWidth="1"/>
    <col min="14596" max="14596" width="15.140625" style="210" customWidth="1"/>
    <col min="14597" max="14848" width="9.140625" style="210"/>
    <col min="14849" max="14849" width="4.42578125" style="210" customWidth="1"/>
    <col min="14850" max="14850" width="45.140625" style="210" customWidth="1"/>
    <col min="14851" max="14851" width="39.140625" style="210" customWidth="1"/>
    <col min="14852" max="14852" width="15.140625" style="210" customWidth="1"/>
    <col min="14853" max="15104" width="9.140625" style="210"/>
    <col min="15105" max="15105" width="4.42578125" style="210" customWidth="1"/>
    <col min="15106" max="15106" width="45.140625" style="210" customWidth="1"/>
    <col min="15107" max="15107" width="39.140625" style="210" customWidth="1"/>
    <col min="15108" max="15108" width="15.140625" style="210" customWidth="1"/>
    <col min="15109" max="15360" width="9.140625" style="210"/>
    <col min="15361" max="15361" width="4.42578125" style="210" customWidth="1"/>
    <col min="15362" max="15362" width="45.140625" style="210" customWidth="1"/>
    <col min="15363" max="15363" width="39.140625" style="210" customWidth="1"/>
    <col min="15364" max="15364" width="15.140625" style="210" customWidth="1"/>
    <col min="15365" max="15616" width="9.140625" style="210"/>
    <col min="15617" max="15617" width="4.42578125" style="210" customWidth="1"/>
    <col min="15618" max="15618" width="45.140625" style="210" customWidth="1"/>
    <col min="15619" max="15619" width="39.140625" style="210" customWidth="1"/>
    <col min="15620" max="15620" width="15.140625" style="210" customWidth="1"/>
    <col min="15621" max="15872" width="9.140625" style="210"/>
    <col min="15873" max="15873" width="4.42578125" style="210" customWidth="1"/>
    <col min="15874" max="15874" width="45.140625" style="210" customWidth="1"/>
    <col min="15875" max="15875" width="39.140625" style="210" customWidth="1"/>
    <col min="15876" max="15876" width="15.140625" style="210" customWidth="1"/>
    <col min="15877" max="16128" width="9.140625" style="210"/>
    <col min="16129" max="16129" width="4.42578125" style="210" customWidth="1"/>
    <col min="16130" max="16130" width="45.140625" style="210" customWidth="1"/>
    <col min="16131" max="16131" width="39.140625" style="210" customWidth="1"/>
    <col min="16132" max="16132" width="15.140625" style="210" customWidth="1"/>
    <col min="16133" max="16384" width="9.140625" style="210"/>
  </cols>
  <sheetData>
    <row r="1" spans="1:5" s="208" customFormat="1" ht="66.75" customHeight="1" x14ac:dyDescent="0.3">
      <c r="A1" s="205"/>
      <c r="B1" s="206" t="s">
        <v>358</v>
      </c>
      <c r="C1" s="206"/>
      <c r="D1" s="207" t="s">
        <v>38</v>
      </c>
      <c r="E1" s="207"/>
    </row>
    <row r="2" spans="1:5" ht="66.75" customHeight="1" x14ac:dyDescent="0.3">
      <c r="A2" s="209" t="s">
        <v>359</v>
      </c>
      <c r="B2" s="209"/>
      <c r="C2" s="209"/>
      <c r="D2" s="209"/>
      <c r="E2" s="209"/>
    </row>
    <row r="3" spans="1:5" s="214" customFormat="1" ht="22.5" customHeight="1" x14ac:dyDescent="0.25">
      <c r="A3" s="211"/>
      <c r="B3" s="212" t="s">
        <v>360</v>
      </c>
      <c r="C3" s="213" t="s">
        <v>3</v>
      </c>
    </row>
    <row r="4" spans="1:5" s="214" customFormat="1" ht="29.25" customHeight="1" x14ac:dyDescent="0.25">
      <c r="A4" s="215"/>
      <c r="B4" s="216"/>
      <c r="C4" s="217" t="s">
        <v>361</v>
      </c>
    </row>
    <row r="5" spans="1:5" s="214" customFormat="1" ht="22.5" customHeight="1" x14ac:dyDescent="0.25">
      <c r="A5" s="218"/>
      <c r="B5" s="219"/>
      <c r="C5" s="220" t="s">
        <v>17</v>
      </c>
    </row>
    <row r="6" spans="1:5" s="223" customFormat="1" ht="24" customHeight="1" x14ac:dyDescent="0.25">
      <c r="A6" s="75">
        <v>1</v>
      </c>
      <c r="B6" s="221" t="s">
        <v>362</v>
      </c>
      <c r="C6" s="222">
        <v>29251504</v>
      </c>
    </row>
    <row r="7" spans="1:5" s="223" customFormat="1" ht="38.25" customHeight="1" x14ac:dyDescent="0.25">
      <c r="A7" s="75">
        <v>2</v>
      </c>
      <c r="B7" s="221" t="s">
        <v>363</v>
      </c>
      <c r="C7" s="224">
        <v>10384078</v>
      </c>
    </row>
    <row r="8" spans="1:5" s="223" customFormat="1" ht="36.75" customHeight="1" x14ac:dyDescent="0.25">
      <c r="A8" s="75">
        <v>3</v>
      </c>
      <c r="B8" s="221" t="s">
        <v>24</v>
      </c>
      <c r="C8" s="225">
        <v>14273579</v>
      </c>
    </row>
    <row r="9" spans="1:5" s="223" customFormat="1" ht="36.75" customHeight="1" x14ac:dyDescent="0.25">
      <c r="A9" s="75">
        <v>4</v>
      </c>
      <c r="B9" s="221" t="s">
        <v>25</v>
      </c>
      <c r="C9" s="225">
        <v>645884</v>
      </c>
    </row>
    <row r="10" spans="1:5" s="223" customFormat="1" ht="36.75" customHeight="1" x14ac:dyDescent="0.25">
      <c r="A10" s="75">
        <v>5</v>
      </c>
      <c r="B10" s="221" t="s">
        <v>26</v>
      </c>
      <c r="C10" s="106">
        <v>8607720</v>
      </c>
    </row>
    <row r="11" spans="1:5" s="223" customFormat="1" ht="36.75" customHeight="1" x14ac:dyDescent="0.25">
      <c r="A11" s="75">
        <v>6</v>
      </c>
      <c r="B11" s="226" t="s">
        <v>27</v>
      </c>
      <c r="C11" s="106">
        <v>15928648</v>
      </c>
    </row>
    <row r="12" spans="1:5" s="223" customFormat="1" ht="35.25" customHeight="1" x14ac:dyDescent="0.25">
      <c r="A12" s="75">
        <v>7</v>
      </c>
      <c r="B12" s="226" t="s">
        <v>28</v>
      </c>
      <c r="C12" s="106">
        <v>11475931</v>
      </c>
    </row>
    <row r="13" spans="1:5" s="223" customFormat="1" ht="35.25" customHeight="1" x14ac:dyDescent="0.25">
      <c r="A13" s="75">
        <v>8</v>
      </c>
      <c r="B13" s="226" t="s">
        <v>29</v>
      </c>
      <c r="C13" s="106">
        <v>49583124</v>
      </c>
    </row>
    <row r="14" spans="1:5" s="223" customFormat="1" ht="48.75" customHeight="1" x14ac:dyDescent="0.25">
      <c r="A14" s="75">
        <v>9</v>
      </c>
      <c r="B14" s="226" t="s">
        <v>30</v>
      </c>
      <c r="C14" s="106">
        <v>6936791</v>
      </c>
    </row>
    <row r="15" spans="1:5" s="223" customFormat="1" ht="48.75" customHeight="1" x14ac:dyDescent="0.25">
      <c r="A15" s="75">
        <v>10</v>
      </c>
      <c r="B15" s="226" t="s">
        <v>31</v>
      </c>
      <c r="C15" s="106">
        <v>18268510</v>
      </c>
    </row>
    <row r="16" spans="1:5" s="223" customFormat="1" ht="48.75" customHeight="1" x14ac:dyDescent="0.25">
      <c r="A16" s="75">
        <v>11</v>
      </c>
      <c r="B16" s="226" t="s">
        <v>32</v>
      </c>
      <c r="C16" s="106">
        <v>11757515</v>
      </c>
    </row>
    <row r="17" spans="1:3" s="223" customFormat="1" ht="48.75" customHeight="1" x14ac:dyDescent="0.25">
      <c r="A17" s="75">
        <v>12</v>
      </c>
      <c r="B17" s="226" t="s">
        <v>33</v>
      </c>
      <c r="C17" s="227">
        <v>9561113</v>
      </c>
    </row>
    <row r="18" spans="1:3" s="223" customFormat="1" ht="48.75" customHeight="1" x14ac:dyDescent="0.25">
      <c r="A18" s="228">
        <v>13</v>
      </c>
      <c r="B18" s="229" t="s">
        <v>35</v>
      </c>
      <c r="C18" s="106">
        <v>6852582</v>
      </c>
    </row>
    <row r="19" spans="1:3" s="223" customFormat="1" ht="48.75" customHeight="1" x14ac:dyDescent="0.25">
      <c r="A19" s="228">
        <v>14</v>
      </c>
      <c r="B19" s="230" t="s">
        <v>364</v>
      </c>
      <c r="C19" s="106"/>
    </row>
    <row r="20" spans="1:3" s="223" customFormat="1" ht="36.75" customHeight="1" x14ac:dyDescent="0.25">
      <c r="A20" s="228">
        <v>15</v>
      </c>
      <c r="B20" s="230" t="s">
        <v>37</v>
      </c>
      <c r="C20" s="106"/>
    </row>
    <row r="21" spans="1:3" s="223" customFormat="1" ht="32.25" customHeight="1" x14ac:dyDescent="0.25">
      <c r="A21" s="228">
        <v>16</v>
      </c>
      <c r="B21" s="231" t="s">
        <v>48</v>
      </c>
      <c r="C21" s="106">
        <v>17286271</v>
      </c>
    </row>
    <row r="22" spans="1:3" s="232" customFormat="1" ht="39.75" customHeight="1" x14ac:dyDescent="0.25">
      <c r="A22" s="228">
        <v>17</v>
      </c>
      <c r="B22" s="231" t="s">
        <v>365</v>
      </c>
      <c r="C22" s="106">
        <v>4648019</v>
      </c>
    </row>
    <row r="23" spans="1:3" s="223" customFormat="1" ht="39.75" customHeight="1" x14ac:dyDescent="0.25">
      <c r="A23" s="228">
        <v>18</v>
      </c>
      <c r="B23" s="231" t="s">
        <v>366</v>
      </c>
      <c r="C23" s="106">
        <v>6292071</v>
      </c>
    </row>
    <row r="24" spans="1:3" s="223" customFormat="1" ht="39.75" customHeight="1" x14ac:dyDescent="0.25">
      <c r="A24" s="228">
        <v>19</v>
      </c>
      <c r="B24" s="231" t="s">
        <v>367</v>
      </c>
      <c r="C24" s="106">
        <v>107367</v>
      </c>
    </row>
    <row r="25" spans="1:3" s="223" customFormat="1" ht="39.75" customHeight="1" x14ac:dyDescent="0.25">
      <c r="A25" s="228">
        <v>20</v>
      </c>
      <c r="B25" s="231" t="s">
        <v>368</v>
      </c>
      <c r="C25" s="106"/>
    </row>
    <row r="26" spans="1:3" s="223" customFormat="1" ht="39.75" customHeight="1" x14ac:dyDescent="0.25">
      <c r="A26" s="228">
        <v>21</v>
      </c>
      <c r="B26" s="231" t="s">
        <v>369</v>
      </c>
      <c r="C26" s="106"/>
    </row>
    <row r="27" spans="1:3" s="223" customFormat="1" ht="39.75" customHeight="1" x14ac:dyDescent="0.25">
      <c r="A27" s="228">
        <v>22</v>
      </c>
      <c r="B27" s="231" t="s">
        <v>370</v>
      </c>
      <c r="C27" s="106"/>
    </row>
    <row r="28" spans="1:3" s="223" customFormat="1" ht="39.75" customHeight="1" x14ac:dyDescent="0.25">
      <c r="A28" s="228">
        <v>23</v>
      </c>
      <c r="B28" s="231" t="s">
        <v>371</v>
      </c>
      <c r="C28" s="106"/>
    </row>
    <row r="29" spans="1:3" s="223" customFormat="1" ht="39.75" customHeight="1" x14ac:dyDescent="0.25">
      <c r="A29" s="228">
        <v>24</v>
      </c>
      <c r="B29" s="231" t="s">
        <v>372</v>
      </c>
      <c r="C29" s="106"/>
    </row>
    <row r="30" spans="1:3" s="223" customFormat="1" ht="39.75" customHeight="1" x14ac:dyDescent="0.25">
      <c r="A30" s="228">
        <v>25</v>
      </c>
      <c r="B30" s="231" t="s">
        <v>373</v>
      </c>
      <c r="C30" s="106">
        <v>90000</v>
      </c>
    </row>
    <row r="31" spans="1:3" s="223" customFormat="1" ht="39.75" customHeight="1" x14ac:dyDescent="0.25">
      <c r="A31" s="228">
        <v>26</v>
      </c>
      <c r="B31" s="231" t="s">
        <v>374</v>
      </c>
      <c r="C31" s="106">
        <v>4879000</v>
      </c>
    </row>
    <row r="32" spans="1:3" s="223" customFormat="1" ht="39.75" customHeight="1" x14ac:dyDescent="0.25">
      <c r="A32" s="228">
        <v>27</v>
      </c>
      <c r="B32" s="231" t="s">
        <v>375</v>
      </c>
      <c r="C32" s="106">
        <v>4322000</v>
      </c>
    </row>
    <row r="33" spans="1:3" s="223" customFormat="1" ht="39.75" customHeight="1" x14ac:dyDescent="0.25">
      <c r="A33" s="228">
        <v>28</v>
      </c>
      <c r="B33" s="231" t="s">
        <v>376</v>
      </c>
      <c r="C33" s="106">
        <v>2487000</v>
      </c>
    </row>
    <row r="34" spans="1:3" s="223" customFormat="1" ht="39.75" customHeight="1" x14ac:dyDescent="0.25">
      <c r="A34" s="228">
        <v>29</v>
      </c>
      <c r="B34" s="231" t="s">
        <v>377</v>
      </c>
      <c r="C34" s="106">
        <v>6437800</v>
      </c>
    </row>
    <row r="35" spans="1:3" s="223" customFormat="1" ht="39.75" customHeight="1" x14ac:dyDescent="0.25">
      <c r="A35" s="228">
        <v>30</v>
      </c>
      <c r="B35" s="231" t="s">
        <v>378</v>
      </c>
      <c r="C35" s="106">
        <v>2016300</v>
      </c>
    </row>
    <row r="36" spans="1:3" s="223" customFormat="1" ht="39.75" customHeight="1" x14ac:dyDescent="0.25">
      <c r="A36" s="228">
        <v>31</v>
      </c>
      <c r="B36" s="231" t="s">
        <v>379</v>
      </c>
      <c r="C36" s="106">
        <v>1943000</v>
      </c>
    </row>
    <row r="37" spans="1:3" s="223" customFormat="1" ht="39.75" customHeight="1" x14ac:dyDescent="0.25">
      <c r="A37" s="228">
        <v>32</v>
      </c>
      <c r="B37" s="231" t="s">
        <v>380</v>
      </c>
      <c r="C37" s="106"/>
    </row>
    <row r="38" spans="1:3" s="223" customFormat="1" ht="39.75" customHeight="1" x14ac:dyDescent="0.25">
      <c r="A38" s="228">
        <v>33</v>
      </c>
      <c r="B38" s="231" t="s">
        <v>381</v>
      </c>
      <c r="C38" s="106"/>
    </row>
    <row r="39" spans="1:3" s="223" customFormat="1" ht="39.75" customHeight="1" x14ac:dyDescent="0.25">
      <c r="A39" s="228">
        <v>34</v>
      </c>
      <c r="B39" s="231" t="s">
        <v>382</v>
      </c>
      <c r="C39" s="106"/>
    </row>
    <row r="40" spans="1:3" s="223" customFormat="1" ht="39.75" customHeight="1" x14ac:dyDescent="0.25">
      <c r="A40" s="228">
        <v>35</v>
      </c>
      <c r="B40" s="231" t="s">
        <v>383</v>
      </c>
      <c r="C40" s="106">
        <v>1290873</v>
      </c>
    </row>
    <row r="41" spans="1:3" s="223" customFormat="1" ht="39.75" customHeight="1" x14ac:dyDescent="0.25">
      <c r="A41" s="228">
        <v>36</v>
      </c>
      <c r="B41" s="231" t="s">
        <v>384</v>
      </c>
      <c r="C41" s="106"/>
    </row>
    <row r="42" spans="1:3" s="223" customFormat="1" ht="39.75" customHeight="1" x14ac:dyDescent="0.25">
      <c r="A42" s="228">
        <v>37</v>
      </c>
      <c r="B42" s="231" t="s">
        <v>385</v>
      </c>
      <c r="C42" s="106"/>
    </row>
    <row r="43" spans="1:3" s="223" customFormat="1" ht="39.75" customHeight="1" x14ac:dyDescent="0.25">
      <c r="A43" s="228">
        <v>38</v>
      </c>
      <c r="B43" s="231" t="s">
        <v>386</v>
      </c>
      <c r="C43" s="106"/>
    </row>
    <row r="44" spans="1:3" s="223" customFormat="1" ht="39.75" customHeight="1" x14ac:dyDescent="0.25">
      <c r="A44" s="228">
        <v>39</v>
      </c>
      <c r="B44" s="231" t="s">
        <v>387</v>
      </c>
      <c r="C44" s="106"/>
    </row>
    <row r="45" spans="1:3" s="223" customFormat="1" ht="39.75" customHeight="1" x14ac:dyDescent="0.25">
      <c r="A45" s="228">
        <v>40</v>
      </c>
      <c r="B45" s="231" t="s">
        <v>388</v>
      </c>
      <c r="C45" s="106">
        <v>3448047</v>
      </c>
    </row>
    <row r="46" spans="1:3" s="223" customFormat="1" ht="39.75" customHeight="1" x14ac:dyDescent="0.25">
      <c r="A46" s="228">
        <v>41</v>
      </c>
      <c r="B46" s="231" t="s">
        <v>389</v>
      </c>
      <c r="C46" s="106">
        <v>7911000</v>
      </c>
    </row>
    <row r="47" spans="1:3" s="223" customFormat="1" ht="39.75" customHeight="1" x14ac:dyDescent="0.25">
      <c r="A47" s="228">
        <v>42</v>
      </c>
      <c r="B47" s="231" t="s">
        <v>390</v>
      </c>
      <c r="C47" s="106">
        <v>400000</v>
      </c>
    </row>
    <row r="48" spans="1:3" s="223" customFormat="1" ht="39.75" customHeight="1" x14ac:dyDescent="0.25">
      <c r="A48" s="228">
        <v>43</v>
      </c>
      <c r="B48" s="231" t="s">
        <v>391</v>
      </c>
      <c r="C48" s="106"/>
    </row>
    <row r="49" spans="1:3" s="223" customFormat="1" ht="39.75" customHeight="1" x14ac:dyDescent="0.25">
      <c r="A49" s="228">
        <v>44</v>
      </c>
      <c r="B49" s="231" t="s">
        <v>392</v>
      </c>
      <c r="C49" s="106"/>
    </row>
    <row r="50" spans="1:3" s="223" customFormat="1" ht="39.75" customHeight="1" x14ac:dyDescent="0.25">
      <c r="A50" s="228">
        <v>45</v>
      </c>
      <c r="B50" s="231" t="s">
        <v>393</v>
      </c>
      <c r="C50" s="106">
        <v>4958656</v>
      </c>
    </row>
    <row r="51" spans="1:3" s="223" customFormat="1" ht="39.75" customHeight="1" x14ac:dyDescent="0.25">
      <c r="A51" s="228">
        <v>46</v>
      </c>
      <c r="B51" s="231" t="s">
        <v>394</v>
      </c>
      <c r="C51" s="106"/>
    </row>
    <row r="52" spans="1:3" s="223" customFormat="1" ht="39.75" customHeight="1" x14ac:dyDescent="0.25">
      <c r="A52" s="228">
        <v>47</v>
      </c>
      <c r="B52" s="231" t="s">
        <v>395</v>
      </c>
      <c r="C52" s="106"/>
    </row>
    <row r="53" spans="1:3" s="223" customFormat="1" ht="39.75" customHeight="1" x14ac:dyDescent="0.25">
      <c r="A53" s="228">
        <v>48</v>
      </c>
      <c r="B53" s="231" t="s">
        <v>396</v>
      </c>
      <c r="C53" s="106">
        <v>50531</v>
      </c>
    </row>
    <row r="54" spans="1:3" s="223" customFormat="1" ht="39.75" customHeight="1" x14ac:dyDescent="0.25">
      <c r="A54" s="228">
        <v>49</v>
      </c>
      <c r="B54" s="231" t="s">
        <v>397</v>
      </c>
      <c r="C54" s="106"/>
    </row>
    <row r="55" spans="1:3" s="223" customFormat="1" ht="39.75" customHeight="1" x14ac:dyDescent="0.25">
      <c r="A55" s="228">
        <v>50</v>
      </c>
      <c r="B55" s="231" t="s">
        <v>398</v>
      </c>
      <c r="C55" s="106">
        <v>3100000</v>
      </c>
    </row>
    <row r="56" spans="1:3" s="223" customFormat="1" ht="39.75" customHeight="1" x14ac:dyDescent="0.25">
      <c r="A56" s="228">
        <v>51</v>
      </c>
      <c r="B56" s="231" t="s">
        <v>399</v>
      </c>
      <c r="C56" s="106"/>
    </row>
    <row r="57" spans="1:3" s="223" customFormat="1" ht="39.75" customHeight="1" x14ac:dyDescent="0.25">
      <c r="A57" s="228">
        <v>52</v>
      </c>
      <c r="B57" s="231" t="s">
        <v>400</v>
      </c>
      <c r="C57" s="106"/>
    </row>
    <row r="58" spans="1:3" s="223" customFormat="1" ht="39.75" customHeight="1" x14ac:dyDescent="0.25">
      <c r="A58" s="228">
        <v>53</v>
      </c>
      <c r="B58" s="231" t="s">
        <v>401</v>
      </c>
      <c r="C58" s="106"/>
    </row>
    <row r="59" spans="1:3" s="223" customFormat="1" ht="39.75" customHeight="1" x14ac:dyDescent="0.25">
      <c r="A59" s="228">
        <v>54</v>
      </c>
      <c r="B59" s="231" t="s">
        <v>402</v>
      </c>
      <c r="C59" s="106"/>
    </row>
    <row r="60" spans="1:3" s="232" customFormat="1" ht="39.75" customHeight="1" x14ac:dyDescent="0.25">
      <c r="A60" s="228">
        <v>55</v>
      </c>
      <c r="B60" s="231" t="s">
        <v>403</v>
      </c>
      <c r="C60" s="106">
        <v>50976710</v>
      </c>
    </row>
    <row r="61" spans="1:3" s="223" customFormat="1" ht="39.75" customHeight="1" x14ac:dyDescent="0.25">
      <c r="A61" s="228">
        <v>56</v>
      </c>
      <c r="B61" s="231" t="s">
        <v>404</v>
      </c>
      <c r="C61" s="106"/>
    </row>
    <row r="62" spans="1:3" s="223" customFormat="1" ht="39.75" customHeight="1" x14ac:dyDescent="0.25">
      <c r="A62" s="228">
        <v>57</v>
      </c>
      <c r="B62" s="231" t="s">
        <v>405</v>
      </c>
      <c r="C62" s="106">
        <v>100000</v>
      </c>
    </row>
    <row r="63" spans="1:3" s="223" customFormat="1" ht="39.75" customHeight="1" x14ac:dyDescent="0.25">
      <c r="A63" s="228">
        <v>58</v>
      </c>
      <c r="B63" s="231" t="s">
        <v>406</v>
      </c>
      <c r="C63" s="106">
        <v>6915428</v>
      </c>
    </row>
    <row r="64" spans="1:3" s="223" customFormat="1" ht="39.75" customHeight="1" x14ac:dyDescent="0.25">
      <c r="A64" s="228">
        <v>59</v>
      </c>
      <c r="B64" s="231" t="s">
        <v>407</v>
      </c>
      <c r="C64" s="106">
        <v>2263572</v>
      </c>
    </row>
    <row r="65" spans="1:3" s="223" customFormat="1" ht="39.75" customHeight="1" x14ac:dyDescent="0.25">
      <c r="A65" s="228">
        <v>60</v>
      </c>
      <c r="B65" s="231" t="s">
        <v>408</v>
      </c>
      <c r="C65" s="106"/>
    </row>
    <row r="66" spans="1:3" s="223" customFormat="1" ht="39.75" customHeight="1" x14ac:dyDescent="0.25">
      <c r="A66" s="228">
        <v>61</v>
      </c>
      <c r="B66" s="231" t="s">
        <v>409</v>
      </c>
      <c r="C66" s="106"/>
    </row>
    <row r="67" spans="1:3" s="223" customFormat="1" ht="39.75" customHeight="1" x14ac:dyDescent="0.25">
      <c r="A67" s="228">
        <v>62</v>
      </c>
      <c r="B67" s="231" t="s">
        <v>410</v>
      </c>
      <c r="C67" s="106"/>
    </row>
    <row r="68" spans="1:3" s="223" customFormat="1" ht="39.75" customHeight="1" x14ac:dyDescent="0.25">
      <c r="A68" s="228">
        <v>63</v>
      </c>
      <c r="B68" s="231" t="s">
        <v>411</v>
      </c>
      <c r="C68" s="106">
        <v>192440</v>
      </c>
    </row>
    <row r="69" spans="1:3" s="223" customFormat="1" ht="39.75" customHeight="1" x14ac:dyDescent="0.25">
      <c r="A69" s="228">
        <v>64</v>
      </c>
      <c r="B69" s="231" t="s">
        <v>412</v>
      </c>
      <c r="C69" s="106">
        <v>864900</v>
      </c>
    </row>
    <row r="70" spans="1:3" s="223" customFormat="1" ht="39.75" customHeight="1" x14ac:dyDescent="0.25">
      <c r="A70" s="228">
        <v>65</v>
      </c>
      <c r="B70" s="231" t="s">
        <v>413</v>
      </c>
      <c r="C70" s="106">
        <v>42613000</v>
      </c>
    </row>
    <row r="71" spans="1:3" s="223" customFormat="1" ht="39.75" customHeight="1" x14ac:dyDescent="0.25">
      <c r="A71" s="228">
        <v>66</v>
      </c>
      <c r="B71" s="231" t="s">
        <v>414</v>
      </c>
      <c r="C71" s="106">
        <v>14119793</v>
      </c>
    </row>
    <row r="72" spans="1:3" s="223" customFormat="1" ht="39.75" customHeight="1" x14ac:dyDescent="0.25">
      <c r="A72" s="228">
        <v>67</v>
      </c>
      <c r="B72" s="231" t="s">
        <v>415</v>
      </c>
      <c r="C72" s="106"/>
    </row>
    <row r="73" spans="1:3" s="223" customFormat="1" ht="39.75" customHeight="1" x14ac:dyDescent="0.25">
      <c r="A73" s="228">
        <v>68</v>
      </c>
      <c r="B73" s="231" t="s">
        <v>416</v>
      </c>
      <c r="C73" s="106"/>
    </row>
    <row r="74" spans="1:3" s="223" customFormat="1" ht="39.75" customHeight="1" x14ac:dyDescent="0.25">
      <c r="A74" s="228">
        <v>69</v>
      </c>
      <c r="B74" s="231" t="s">
        <v>417</v>
      </c>
      <c r="C74" s="106"/>
    </row>
    <row r="75" spans="1:3" s="223" customFormat="1" ht="39.75" customHeight="1" x14ac:dyDescent="0.25">
      <c r="A75" s="228">
        <v>70</v>
      </c>
      <c r="B75" s="231" t="s">
        <v>418</v>
      </c>
      <c r="C75" s="106">
        <v>1094513</v>
      </c>
    </row>
    <row r="76" spans="1:3" s="223" customFormat="1" ht="39.75" customHeight="1" x14ac:dyDescent="0.25">
      <c r="A76" s="228">
        <v>71</v>
      </c>
      <c r="B76" s="231" t="s">
        <v>419</v>
      </c>
      <c r="C76" s="106">
        <v>1941715</v>
      </c>
    </row>
    <row r="77" spans="1:3" s="223" customFormat="1" ht="39.75" customHeight="1" x14ac:dyDescent="0.25">
      <c r="A77" s="228">
        <v>72</v>
      </c>
      <c r="B77" s="231" t="s">
        <v>420</v>
      </c>
      <c r="C77" s="106"/>
    </row>
    <row r="78" spans="1:3" s="223" customFormat="1" ht="39.75" customHeight="1" x14ac:dyDescent="0.25">
      <c r="A78" s="228">
        <v>73</v>
      </c>
      <c r="B78" s="231" t="s">
        <v>421</v>
      </c>
      <c r="C78" s="106">
        <v>2420491</v>
      </c>
    </row>
    <row r="79" spans="1:3" s="223" customFormat="1" ht="39.75" customHeight="1" x14ac:dyDescent="0.25">
      <c r="A79" s="228">
        <v>74</v>
      </c>
      <c r="B79" s="231" t="s">
        <v>422</v>
      </c>
      <c r="C79" s="106">
        <v>27886615</v>
      </c>
    </row>
    <row r="80" spans="1:3" s="223" customFormat="1" ht="39.75" customHeight="1" x14ac:dyDescent="0.25">
      <c r="A80" s="228">
        <v>75</v>
      </c>
      <c r="B80" s="231" t="s">
        <v>423</v>
      </c>
      <c r="C80" s="106"/>
    </row>
    <row r="81" spans="1:3" s="223" customFormat="1" ht="39.75" customHeight="1" x14ac:dyDescent="0.25">
      <c r="A81" s="228">
        <v>76</v>
      </c>
      <c r="B81" s="231" t="s">
        <v>424</v>
      </c>
      <c r="C81" s="106"/>
    </row>
    <row r="82" spans="1:3" s="223" customFormat="1" ht="39.75" customHeight="1" x14ac:dyDescent="0.25">
      <c r="A82" s="228">
        <v>77</v>
      </c>
      <c r="B82" s="231" t="s">
        <v>425</v>
      </c>
      <c r="C82" s="106"/>
    </row>
    <row r="83" spans="1:3" s="223" customFormat="1" ht="39.75" customHeight="1" x14ac:dyDescent="0.25">
      <c r="A83" s="228">
        <v>78</v>
      </c>
      <c r="B83" s="231" t="s">
        <v>426</v>
      </c>
      <c r="C83" s="106"/>
    </row>
    <row r="84" spans="1:3" s="223" customFormat="1" ht="39.75" customHeight="1" x14ac:dyDescent="0.25">
      <c r="A84" s="228">
        <v>79</v>
      </c>
      <c r="B84" s="231" t="s">
        <v>427</v>
      </c>
      <c r="C84" s="106"/>
    </row>
    <row r="85" spans="1:3" s="223" customFormat="1" ht="39.75" customHeight="1" x14ac:dyDescent="0.25">
      <c r="A85" s="228">
        <v>80</v>
      </c>
      <c r="B85" s="231" t="s">
        <v>428</v>
      </c>
      <c r="C85" s="106">
        <v>9735434</v>
      </c>
    </row>
    <row r="86" spans="1:3" s="223" customFormat="1" ht="39.75" customHeight="1" x14ac:dyDescent="0.25">
      <c r="A86" s="228">
        <v>81</v>
      </c>
      <c r="B86" s="231" t="s">
        <v>429</v>
      </c>
      <c r="C86" s="106"/>
    </row>
    <row r="87" spans="1:3" s="223" customFormat="1" ht="39.75" customHeight="1" x14ac:dyDescent="0.25">
      <c r="A87" s="228">
        <v>82</v>
      </c>
      <c r="B87" s="231" t="s">
        <v>430</v>
      </c>
      <c r="C87" s="106"/>
    </row>
    <row r="88" spans="1:3" s="223" customFormat="1" ht="39.75" customHeight="1" x14ac:dyDescent="0.25">
      <c r="A88" s="228">
        <v>83</v>
      </c>
      <c r="B88" s="231" t="s">
        <v>431</v>
      </c>
      <c r="C88" s="106"/>
    </row>
    <row r="89" spans="1:3" s="223" customFormat="1" ht="39.75" customHeight="1" x14ac:dyDescent="0.25">
      <c r="A89" s="228">
        <v>84</v>
      </c>
      <c r="B89" s="231" t="s">
        <v>432</v>
      </c>
      <c r="C89" s="106"/>
    </row>
    <row r="90" spans="1:3" s="223" customFormat="1" ht="39.75" customHeight="1" x14ac:dyDescent="0.25">
      <c r="A90" s="228">
        <v>85</v>
      </c>
      <c r="B90" s="231" t="s">
        <v>433</v>
      </c>
      <c r="C90" s="106"/>
    </row>
    <row r="91" spans="1:3" s="223" customFormat="1" ht="39.75" customHeight="1" x14ac:dyDescent="0.25">
      <c r="A91" s="228">
        <v>86</v>
      </c>
      <c r="B91" s="231" t="s">
        <v>434</v>
      </c>
      <c r="C91" s="106"/>
    </row>
    <row r="92" spans="1:3" s="223" customFormat="1" ht="39.75" customHeight="1" x14ac:dyDescent="0.25">
      <c r="A92" s="228">
        <v>87</v>
      </c>
      <c r="B92" s="231" t="s">
        <v>435</v>
      </c>
      <c r="C92" s="106"/>
    </row>
    <row r="93" spans="1:3" s="223" customFormat="1" ht="39.75" customHeight="1" x14ac:dyDescent="0.25">
      <c r="A93" s="228">
        <v>88</v>
      </c>
      <c r="B93" s="231" t="s">
        <v>436</v>
      </c>
      <c r="C93" s="106"/>
    </row>
    <row r="94" spans="1:3" s="223" customFormat="1" ht="39.75" customHeight="1" x14ac:dyDescent="0.25">
      <c r="A94" s="228">
        <v>89</v>
      </c>
      <c r="B94" s="231" t="s">
        <v>437</v>
      </c>
      <c r="C94" s="106"/>
    </row>
    <row r="95" spans="1:3" s="223" customFormat="1" ht="39.75" customHeight="1" x14ac:dyDescent="0.25">
      <c r="A95" s="228">
        <v>90</v>
      </c>
      <c r="B95" s="231" t="s">
        <v>438</v>
      </c>
      <c r="C95" s="106"/>
    </row>
    <row r="96" spans="1:3" s="223" customFormat="1" ht="39.75" customHeight="1" x14ac:dyDescent="0.25">
      <c r="A96" s="228">
        <v>91</v>
      </c>
      <c r="B96" s="231" t="s">
        <v>439</v>
      </c>
      <c r="C96" s="106"/>
    </row>
    <row r="97" spans="1:3" s="223" customFormat="1" ht="39.75" customHeight="1" x14ac:dyDescent="0.25">
      <c r="A97" s="228">
        <v>92</v>
      </c>
      <c r="B97" s="231" t="s">
        <v>440</v>
      </c>
      <c r="C97" s="106"/>
    </row>
    <row r="98" spans="1:3" s="223" customFormat="1" ht="39.75" customHeight="1" x14ac:dyDescent="0.25">
      <c r="A98" s="228">
        <v>93</v>
      </c>
      <c r="B98" s="231" t="s">
        <v>441</v>
      </c>
      <c r="C98" s="106"/>
    </row>
    <row r="99" spans="1:3" s="223" customFormat="1" ht="39.75" customHeight="1" x14ac:dyDescent="0.25">
      <c r="A99" s="228">
        <v>94</v>
      </c>
      <c r="B99" s="231" t="s">
        <v>442</v>
      </c>
      <c r="C99" s="106"/>
    </row>
    <row r="100" spans="1:3" s="223" customFormat="1" ht="39.75" customHeight="1" x14ac:dyDescent="0.25">
      <c r="A100" s="228">
        <v>95</v>
      </c>
      <c r="B100" s="231" t="s">
        <v>443</v>
      </c>
      <c r="C100" s="106"/>
    </row>
    <row r="101" spans="1:3" s="223" customFormat="1" ht="39.75" customHeight="1" x14ac:dyDescent="0.25">
      <c r="A101" s="228">
        <v>96</v>
      </c>
      <c r="B101" s="231" t="s">
        <v>444</v>
      </c>
      <c r="C101" s="106"/>
    </row>
    <row r="102" spans="1:3" s="223" customFormat="1" ht="39.75" customHeight="1" x14ac:dyDescent="0.25">
      <c r="A102" s="228">
        <v>97</v>
      </c>
      <c r="B102" s="231" t="s">
        <v>445</v>
      </c>
      <c r="C102" s="106"/>
    </row>
    <row r="103" spans="1:3" s="223" customFormat="1" ht="39.75" customHeight="1" x14ac:dyDescent="0.25">
      <c r="A103" s="228">
        <v>98</v>
      </c>
      <c r="B103" s="231" t="s">
        <v>446</v>
      </c>
      <c r="C103" s="106"/>
    </row>
    <row r="104" spans="1:3" s="223" customFormat="1" ht="39.75" customHeight="1" x14ac:dyDescent="0.25">
      <c r="A104" s="228">
        <v>99</v>
      </c>
      <c r="B104" s="231" t="s">
        <v>447</v>
      </c>
      <c r="C104" s="106">
        <v>489956</v>
      </c>
    </row>
    <row r="105" spans="1:3" s="223" customFormat="1" ht="39.75" customHeight="1" x14ac:dyDescent="0.25">
      <c r="A105" s="228">
        <v>100</v>
      </c>
      <c r="B105" s="231" t="s">
        <v>448</v>
      </c>
      <c r="C105" s="106"/>
    </row>
    <row r="106" spans="1:3" s="223" customFormat="1" ht="39.75" customHeight="1" x14ac:dyDescent="0.25">
      <c r="A106" s="228">
        <v>101</v>
      </c>
      <c r="B106" s="231" t="s">
        <v>449</v>
      </c>
      <c r="C106" s="106"/>
    </row>
    <row r="107" spans="1:3" s="223" customFormat="1" ht="39.75" customHeight="1" x14ac:dyDescent="0.25">
      <c r="A107" s="228">
        <v>102</v>
      </c>
      <c r="B107" s="231" t="s">
        <v>450</v>
      </c>
      <c r="C107" s="106"/>
    </row>
    <row r="108" spans="1:3" s="223" customFormat="1" ht="39.75" customHeight="1" x14ac:dyDescent="0.25">
      <c r="A108" s="228">
        <v>103</v>
      </c>
      <c r="B108" s="231" t="s">
        <v>451</v>
      </c>
      <c r="C108" s="106"/>
    </row>
    <row r="109" spans="1:3" s="223" customFormat="1" ht="39.75" customHeight="1" x14ac:dyDescent="0.25">
      <c r="A109" s="228">
        <v>104</v>
      </c>
      <c r="B109" s="231" t="s">
        <v>452</v>
      </c>
      <c r="C109" s="106"/>
    </row>
    <row r="110" spans="1:3" s="223" customFormat="1" ht="39.75" customHeight="1" x14ac:dyDescent="0.25">
      <c r="A110" s="228">
        <v>105</v>
      </c>
      <c r="B110" s="231" t="s">
        <v>453</v>
      </c>
      <c r="C110" s="106"/>
    </row>
    <row r="111" spans="1:3" s="223" customFormat="1" ht="39.75" customHeight="1" x14ac:dyDescent="0.25">
      <c r="A111" s="228">
        <v>106</v>
      </c>
      <c r="B111" s="231" t="s">
        <v>454</v>
      </c>
      <c r="C111" s="106"/>
    </row>
    <row r="112" spans="1:3" s="223" customFormat="1" ht="39.75" customHeight="1" x14ac:dyDescent="0.25">
      <c r="A112" s="228">
        <v>107</v>
      </c>
      <c r="B112" s="231" t="s">
        <v>455</v>
      </c>
      <c r="C112" s="106"/>
    </row>
    <row r="113" spans="1:3" s="223" customFormat="1" ht="39.75" customHeight="1" x14ac:dyDescent="0.25">
      <c r="A113" s="228">
        <v>108</v>
      </c>
      <c r="B113" s="231" t="s">
        <v>456</v>
      </c>
      <c r="C113" s="106"/>
    </row>
    <row r="114" spans="1:3" s="223" customFormat="1" ht="39.75" customHeight="1" x14ac:dyDescent="0.25">
      <c r="A114" s="228">
        <v>109</v>
      </c>
      <c r="B114" s="231" t="s">
        <v>457</v>
      </c>
      <c r="C114" s="106"/>
    </row>
    <row r="115" spans="1:3" s="223" customFormat="1" ht="39.75" customHeight="1" x14ac:dyDescent="0.25">
      <c r="A115" s="228">
        <v>110</v>
      </c>
      <c r="B115" s="231" t="s">
        <v>458</v>
      </c>
      <c r="C115" s="106"/>
    </row>
    <row r="116" spans="1:3" s="223" customFormat="1" ht="39.75" customHeight="1" x14ac:dyDescent="0.25">
      <c r="A116" s="228">
        <v>111</v>
      </c>
      <c r="B116" s="231" t="s">
        <v>459</v>
      </c>
      <c r="C116" s="106">
        <v>250000</v>
      </c>
    </row>
    <row r="117" spans="1:3" s="223" customFormat="1" ht="39.75" customHeight="1" x14ac:dyDescent="0.25">
      <c r="A117" s="228">
        <v>112</v>
      </c>
      <c r="B117" s="231" t="s">
        <v>460</v>
      </c>
      <c r="C117" s="106">
        <v>615677</v>
      </c>
    </row>
    <row r="118" spans="1:3" s="223" customFormat="1" ht="39.75" customHeight="1" x14ac:dyDescent="0.25">
      <c r="A118" s="228">
        <v>113</v>
      </c>
      <c r="B118" s="231" t="s">
        <v>461</v>
      </c>
      <c r="C118" s="106"/>
    </row>
    <row r="119" spans="1:3" s="223" customFormat="1" ht="39.75" customHeight="1" x14ac:dyDescent="0.25">
      <c r="A119" s="228">
        <v>114</v>
      </c>
      <c r="B119" s="231" t="s">
        <v>462</v>
      </c>
      <c r="C119" s="106">
        <v>741808</v>
      </c>
    </row>
    <row r="120" spans="1:3" s="223" customFormat="1" ht="39.75" customHeight="1" x14ac:dyDescent="0.25">
      <c r="A120" s="228">
        <v>115</v>
      </c>
      <c r="B120" s="231" t="s">
        <v>463</v>
      </c>
      <c r="C120" s="106">
        <v>5076702</v>
      </c>
    </row>
    <row r="121" spans="1:3" s="223" customFormat="1" ht="39.75" customHeight="1" x14ac:dyDescent="0.25">
      <c r="A121" s="228">
        <v>116</v>
      </c>
      <c r="B121" s="231" t="s">
        <v>464</v>
      </c>
      <c r="C121" s="106">
        <v>242232</v>
      </c>
    </row>
    <row r="122" spans="1:3" s="223" customFormat="1" ht="39.75" customHeight="1" x14ac:dyDescent="0.25">
      <c r="A122" s="228">
        <v>117</v>
      </c>
      <c r="B122" s="231" t="s">
        <v>465</v>
      </c>
      <c r="C122" s="106"/>
    </row>
    <row r="123" spans="1:3" s="223" customFormat="1" ht="39.75" customHeight="1" x14ac:dyDescent="0.25">
      <c r="A123" s="228">
        <v>118</v>
      </c>
      <c r="B123" s="231" t="s">
        <v>466</v>
      </c>
      <c r="C123" s="106">
        <v>735565</v>
      </c>
    </row>
    <row r="124" spans="1:3" s="223" customFormat="1" ht="39.75" customHeight="1" x14ac:dyDescent="0.25">
      <c r="A124" s="228">
        <v>119</v>
      </c>
      <c r="B124" s="231" t="s">
        <v>467</v>
      </c>
      <c r="C124" s="106"/>
    </row>
    <row r="125" spans="1:3" s="223" customFormat="1" ht="39.75" customHeight="1" x14ac:dyDescent="0.25">
      <c r="A125" s="228">
        <v>120</v>
      </c>
      <c r="B125" s="231" t="s">
        <v>468</v>
      </c>
      <c r="C125" s="106"/>
    </row>
    <row r="126" spans="1:3" s="223" customFormat="1" ht="39.75" customHeight="1" x14ac:dyDescent="0.25">
      <c r="A126" s="228">
        <v>121</v>
      </c>
      <c r="B126" s="231" t="s">
        <v>469</v>
      </c>
      <c r="C126" s="106"/>
    </row>
    <row r="127" spans="1:3" s="223" customFormat="1" ht="39.75" customHeight="1" x14ac:dyDescent="0.25">
      <c r="A127" s="228">
        <v>122</v>
      </c>
      <c r="B127" s="231" t="s">
        <v>470</v>
      </c>
      <c r="C127" s="106"/>
    </row>
    <row r="128" spans="1:3" s="223" customFormat="1" ht="39.75" customHeight="1" x14ac:dyDescent="0.25">
      <c r="A128" s="228">
        <v>123</v>
      </c>
      <c r="B128" s="231" t="s">
        <v>471</v>
      </c>
      <c r="C128" s="106"/>
    </row>
    <row r="129" spans="1:3" s="223" customFormat="1" ht="39.75" customHeight="1" x14ac:dyDescent="0.25">
      <c r="A129" s="228">
        <v>124</v>
      </c>
      <c r="B129" s="231" t="s">
        <v>472</v>
      </c>
      <c r="C129" s="106"/>
    </row>
    <row r="130" spans="1:3" s="223" customFormat="1" ht="39.75" customHeight="1" x14ac:dyDescent="0.25">
      <c r="A130" s="228">
        <v>125</v>
      </c>
      <c r="B130" s="231" t="s">
        <v>473</v>
      </c>
      <c r="C130" s="106"/>
    </row>
    <row r="131" spans="1:3" s="223" customFormat="1" ht="39.75" customHeight="1" x14ac:dyDescent="0.25">
      <c r="A131" s="228"/>
      <c r="B131" s="231" t="s">
        <v>474</v>
      </c>
      <c r="C131" s="106"/>
    </row>
    <row r="132" spans="1:3" s="223" customFormat="1" ht="39.75" customHeight="1" x14ac:dyDescent="0.25">
      <c r="A132" s="228">
        <v>126</v>
      </c>
      <c r="B132" s="231" t="s">
        <v>475</v>
      </c>
      <c r="C132" s="106"/>
    </row>
    <row r="133" spans="1:3" s="223" customFormat="1" ht="39.75" customHeight="1" x14ac:dyDescent="0.25">
      <c r="A133" s="228">
        <v>127</v>
      </c>
      <c r="B133" s="231" t="s">
        <v>476</v>
      </c>
      <c r="C133" s="106">
        <v>1714945</v>
      </c>
    </row>
    <row r="134" spans="1:3" s="223" customFormat="1" ht="39.75" customHeight="1" x14ac:dyDescent="0.25">
      <c r="A134" s="228">
        <v>128</v>
      </c>
      <c r="B134" s="233" t="s">
        <v>477</v>
      </c>
      <c r="C134" s="106">
        <v>30434829</v>
      </c>
    </row>
    <row r="135" spans="1:3" s="223" customFormat="1" ht="35.25" customHeight="1" x14ac:dyDescent="0.25">
      <c r="A135" s="228">
        <v>129</v>
      </c>
      <c r="B135" s="233" t="s">
        <v>478</v>
      </c>
      <c r="C135" s="106">
        <v>308000</v>
      </c>
    </row>
    <row r="136" spans="1:3" s="223" customFormat="1" ht="39.75" customHeight="1" x14ac:dyDescent="0.25">
      <c r="A136" s="228">
        <v>130</v>
      </c>
      <c r="B136" s="231" t="s">
        <v>479</v>
      </c>
      <c r="C136" s="106">
        <v>5310146</v>
      </c>
    </row>
    <row r="137" spans="1:3" s="223" customFormat="1" ht="39.75" customHeight="1" x14ac:dyDescent="0.25">
      <c r="A137" s="228">
        <v>131</v>
      </c>
      <c r="B137" s="231" t="s">
        <v>479</v>
      </c>
      <c r="C137" s="106">
        <v>1376047</v>
      </c>
    </row>
    <row r="138" spans="1:3" s="223" customFormat="1" ht="39.75" customHeight="1" x14ac:dyDescent="0.25">
      <c r="A138" s="228">
        <v>132</v>
      </c>
      <c r="B138" s="231" t="s">
        <v>479</v>
      </c>
      <c r="C138" s="106">
        <v>344246</v>
      </c>
    </row>
    <row r="139" spans="1:3" s="223" customFormat="1" ht="39.75" customHeight="1" x14ac:dyDescent="0.25">
      <c r="A139" s="228">
        <v>133</v>
      </c>
      <c r="B139" s="231" t="s">
        <v>480</v>
      </c>
      <c r="C139" s="106">
        <v>8323353</v>
      </c>
    </row>
    <row r="140" spans="1:3" s="223" customFormat="1" ht="39.75" customHeight="1" x14ac:dyDescent="0.25">
      <c r="A140" s="228">
        <v>134</v>
      </c>
      <c r="B140" s="231" t="s">
        <v>481</v>
      </c>
      <c r="C140" s="106">
        <v>726971</v>
      </c>
    </row>
    <row r="141" spans="1:3" s="223" customFormat="1" ht="39.75" customHeight="1" x14ac:dyDescent="0.25">
      <c r="A141" s="228">
        <v>135</v>
      </c>
      <c r="B141" s="231" t="s">
        <v>481</v>
      </c>
      <c r="C141" s="106">
        <v>628399</v>
      </c>
    </row>
    <row r="142" spans="1:3" s="223" customFormat="1" ht="39.75" customHeight="1" x14ac:dyDescent="0.25">
      <c r="A142" s="228">
        <v>136</v>
      </c>
      <c r="B142" s="231" t="s">
        <v>482</v>
      </c>
      <c r="C142" s="106"/>
    </row>
    <row r="143" spans="1:3" s="223" customFormat="1" ht="39.75" customHeight="1" x14ac:dyDescent="0.25">
      <c r="A143" s="228">
        <v>137</v>
      </c>
      <c r="B143" s="231" t="s">
        <v>483</v>
      </c>
      <c r="C143" s="106"/>
    </row>
    <row r="144" spans="1:3" s="223" customFormat="1" ht="39.75" customHeight="1" x14ac:dyDescent="0.25">
      <c r="A144" s="228">
        <v>138</v>
      </c>
      <c r="B144" s="231" t="s">
        <v>484</v>
      </c>
      <c r="C144" s="106">
        <v>3712609</v>
      </c>
    </row>
    <row r="145" spans="1:8" s="223" customFormat="1" ht="39.75" customHeight="1" x14ac:dyDescent="0.25">
      <c r="A145" s="228">
        <v>139</v>
      </c>
      <c r="B145" s="231" t="s">
        <v>485</v>
      </c>
      <c r="C145" s="106"/>
    </row>
    <row r="146" spans="1:8" s="223" customFormat="1" ht="39.75" customHeight="1" x14ac:dyDescent="0.25">
      <c r="A146" s="228">
        <v>140</v>
      </c>
      <c r="B146" s="231" t="s">
        <v>486</v>
      </c>
      <c r="C146" s="106"/>
    </row>
    <row r="147" spans="1:8" s="223" customFormat="1" ht="39.75" customHeight="1" x14ac:dyDescent="0.25">
      <c r="A147" s="228">
        <v>141</v>
      </c>
      <c r="B147" s="231" t="s">
        <v>487</v>
      </c>
      <c r="C147" s="106">
        <v>820841</v>
      </c>
    </row>
    <row r="148" spans="1:8" s="223" customFormat="1" ht="39.75" customHeight="1" x14ac:dyDescent="0.25">
      <c r="A148" s="228">
        <v>142</v>
      </c>
      <c r="B148" s="231" t="s">
        <v>487</v>
      </c>
      <c r="C148" s="106">
        <v>551832</v>
      </c>
    </row>
    <row r="149" spans="1:8" s="223" customFormat="1" ht="39.75" customHeight="1" x14ac:dyDescent="0.25">
      <c r="A149" s="228">
        <v>143</v>
      </c>
      <c r="B149" s="231" t="s">
        <v>488</v>
      </c>
      <c r="C149" s="106"/>
    </row>
    <row r="150" spans="1:8" s="223" customFormat="1" ht="39.75" customHeight="1" x14ac:dyDescent="0.25">
      <c r="A150" s="228">
        <v>144</v>
      </c>
      <c r="B150" s="231" t="s">
        <v>489</v>
      </c>
      <c r="C150" s="106"/>
    </row>
    <row r="151" spans="1:8" s="223" customFormat="1" ht="39.75" customHeight="1" x14ac:dyDescent="0.25">
      <c r="A151" s="228">
        <v>145</v>
      </c>
      <c r="B151" s="231" t="s">
        <v>490</v>
      </c>
      <c r="C151" s="106"/>
    </row>
    <row r="152" spans="1:8" s="223" customFormat="1" ht="39.75" customHeight="1" x14ac:dyDescent="0.25">
      <c r="A152" s="228">
        <v>146</v>
      </c>
      <c r="B152" s="231" t="s">
        <v>491</v>
      </c>
      <c r="C152" s="106">
        <v>7512325</v>
      </c>
    </row>
    <row r="153" spans="1:8" s="223" customFormat="1" ht="39.75" customHeight="1" x14ac:dyDescent="0.25">
      <c r="A153" s="228">
        <v>147</v>
      </c>
      <c r="B153" s="231" t="s">
        <v>492</v>
      </c>
      <c r="C153" s="106">
        <v>1192704</v>
      </c>
    </row>
    <row r="154" spans="1:8" s="223" customFormat="1" ht="39.75" customHeight="1" x14ac:dyDescent="0.25">
      <c r="A154" s="228">
        <v>148</v>
      </c>
      <c r="B154" s="231" t="s">
        <v>493</v>
      </c>
      <c r="C154" s="106">
        <v>180000000</v>
      </c>
    </row>
    <row r="155" spans="1:8" s="223" customFormat="1" ht="39.75" customHeight="1" x14ac:dyDescent="0.25">
      <c r="A155" s="228">
        <v>149</v>
      </c>
      <c r="B155" s="231" t="s">
        <v>494</v>
      </c>
      <c r="C155" s="106">
        <v>267561</v>
      </c>
    </row>
    <row r="156" spans="1:8" s="223" customFormat="1" ht="20.25" customHeight="1" x14ac:dyDescent="0.25">
      <c r="A156" s="75"/>
      <c r="B156" s="234" t="s">
        <v>39</v>
      </c>
      <c r="C156" s="235">
        <f>SUM(C6:C155)</f>
        <v>677696273</v>
      </c>
    </row>
    <row r="158" spans="1:8" ht="22.5" customHeight="1" x14ac:dyDescent="0.3">
      <c r="A158" s="51" t="s">
        <v>50</v>
      </c>
      <c r="B158" s="51"/>
      <c r="C158" s="51"/>
      <c r="D158" s="51"/>
      <c r="E158" s="51"/>
      <c r="F158" s="51"/>
      <c r="G158" s="51"/>
      <c r="H158" s="51"/>
    </row>
    <row r="159" spans="1:8" ht="22.5" customHeight="1" x14ac:dyDescent="0.3">
      <c r="A159" s="51" t="s">
        <v>52</v>
      </c>
      <c r="B159" s="51"/>
      <c r="C159" s="51"/>
      <c r="D159" s="51"/>
      <c r="E159" s="51"/>
      <c r="F159" s="51"/>
      <c r="G159" s="51"/>
      <c r="H159" s="51"/>
    </row>
    <row r="160" spans="1:8" ht="22.5" customHeight="1" x14ac:dyDescent="0.3">
      <c r="A160" s="52" t="s">
        <v>54</v>
      </c>
      <c r="B160" s="53"/>
      <c r="C160" s="52" t="s">
        <v>55</v>
      </c>
      <c r="D160" s="52"/>
      <c r="E160" s="52"/>
      <c r="F160" s="52"/>
      <c r="G160" s="52"/>
      <c r="H160" s="52"/>
    </row>
    <row r="161" spans="1:8" ht="22.5" customHeight="1" x14ac:dyDescent="0.3">
      <c r="A161" s="51" t="s">
        <v>57</v>
      </c>
      <c r="B161" s="51"/>
      <c r="C161" s="51"/>
      <c r="D161" s="51"/>
      <c r="E161" s="51"/>
      <c r="F161" s="51"/>
      <c r="G161" s="51"/>
      <c r="H161" s="51"/>
    </row>
    <row r="162" spans="1:8" ht="22.5" customHeight="1" x14ac:dyDescent="0.3">
      <c r="A162" s="51" t="s">
        <v>59</v>
      </c>
      <c r="B162" s="51"/>
      <c r="C162" s="51"/>
      <c r="D162" s="51"/>
      <c r="E162" s="51"/>
      <c r="F162" s="51"/>
      <c r="G162" s="51"/>
      <c r="H162" s="51"/>
    </row>
    <row r="163" spans="1:8" ht="22.5" customHeight="1" x14ac:dyDescent="0.3">
      <c r="A163" s="51" t="s">
        <v>38</v>
      </c>
      <c r="B163" s="51"/>
      <c r="C163" s="51"/>
      <c r="D163" s="51"/>
      <c r="E163" s="51"/>
      <c r="F163" s="51"/>
      <c r="G163" s="51"/>
      <c r="H163" s="51"/>
    </row>
    <row r="164" spans="1:8" ht="22.5" customHeight="1" x14ac:dyDescent="0.3">
      <c r="A164" s="51"/>
      <c r="B164" s="51"/>
      <c r="C164" s="51"/>
      <c r="D164" s="51"/>
      <c r="E164" s="51"/>
      <c r="F164" s="51"/>
      <c r="G164" s="51"/>
      <c r="H164" s="51"/>
    </row>
    <row r="165" spans="1:8" ht="22.5" customHeight="1" x14ac:dyDescent="0.3">
      <c r="A165" s="51" t="s">
        <v>63</v>
      </c>
      <c r="B165" s="51"/>
      <c r="C165" s="51"/>
      <c r="D165" s="51"/>
      <c r="E165" s="51"/>
      <c r="F165" s="51"/>
      <c r="G165" s="51"/>
      <c r="H165" s="51"/>
    </row>
    <row r="166" spans="1:8" x14ac:dyDescent="0.3">
      <c r="B166" s="210" t="s">
        <v>38</v>
      </c>
    </row>
  </sheetData>
  <mergeCells count="5">
    <mergeCell ref="B1:C1"/>
    <mergeCell ref="D1:E1"/>
    <mergeCell ref="A2:E2"/>
    <mergeCell ref="A3:A5"/>
    <mergeCell ref="B3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abSelected="1" workbookViewId="0">
      <selection activeCell="L17" sqref="L17"/>
    </sheetView>
  </sheetViews>
  <sheetFormatPr defaultRowHeight="15" x14ac:dyDescent="0.25"/>
  <cols>
    <col min="1" max="1" width="5.140625" customWidth="1"/>
    <col min="2" max="2" width="25.85546875" customWidth="1"/>
    <col min="3" max="3" width="15.42578125" customWidth="1"/>
    <col min="4" max="4" width="12" customWidth="1"/>
    <col min="5" max="7" width="13.7109375" customWidth="1"/>
  </cols>
  <sheetData>
    <row r="1" spans="1:7" ht="54.75" customHeight="1" x14ac:dyDescent="0.25">
      <c r="A1" s="236"/>
      <c r="B1" s="236"/>
      <c r="C1" s="236"/>
      <c r="D1" s="236"/>
      <c r="E1" s="237" t="s">
        <v>495</v>
      </c>
      <c r="F1" s="237"/>
      <c r="G1" s="237"/>
    </row>
    <row r="2" spans="1:7" ht="57.75" customHeight="1" x14ac:dyDescent="0.25">
      <c r="A2" s="238" t="s">
        <v>496</v>
      </c>
      <c r="B2" s="239"/>
      <c r="C2" s="239"/>
      <c r="D2" s="239"/>
      <c r="E2" s="239"/>
      <c r="F2" s="239"/>
      <c r="G2" s="239"/>
    </row>
    <row r="3" spans="1:7" ht="18" customHeight="1" x14ac:dyDescent="0.25">
      <c r="A3" s="240" t="s">
        <v>497</v>
      </c>
      <c r="B3" s="240"/>
      <c r="C3" s="240"/>
      <c r="D3" s="240"/>
      <c r="E3" s="240"/>
      <c r="F3" s="240"/>
      <c r="G3" s="240"/>
    </row>
    <row r="4" spans="1:7" x14ac:dyDescent="0.25">
      <c r="A4" s="241"/>
      <c r="B4" s="241"/>
      <c r="C4" s="241"/>
      <c r="D4" s="241"/>
      <c r="E4" s="241"/>
      <c r="F4" s="241"/>
      <c r="G4" s="241"/>
    </row>
    <row r="5" spans="1:7" ht="44.25" customHeight="1" x14ac:dyDescent="0.25">
      <c r="A5" s="242" t="s">
        <v>498</v>
      </c>
      <c r="B5" s="243" t="s">
        <v>499</v>
      </c>
      <c r="C5" s="243" t="s">
        <v>500</v>
      </c>
      <c r="D5" s="242" t="s">
        <v>501</v>
      </c>
      <c r="E5" s="242" t="s">
        <v>502</v>
      </c>
      <c r="F5" s="243" t="s">
        <v>503</v>
      </c>
      <c r="G5" s="243" t="s">
        <v>504</v>
      </c>
    </row>
    <row r="6" spans="1:7" s="247" customFormat="1" x14ac:dyDescent="0.25">
      <c r="A6" s="244">
        <v>1</v>
      </c>
      <c r="B6" s="244">
        <v>2</v>
      </c>
      <c r="C6" s="245">
        <v>3</v>
      </c>
      <c r="D6" s="244">
        <v>4</v>
      </c>
      <c r="E6" s="246">
        <v>5</v>
      </c>
      <c r="F6" s="245">
        <v>6</v>
      </c>
      <c r="G6" s="245">
        <v>7</v>
      </c>
    </row>
    <row r="7" spans="1:7" s="247" customFormat="1" x14ac:dyDescent="0.25">
      <c r="A7" s="244">
        <v>1</v>
      </c>
      <c r="B7" s="248" t="s">
        <v>505</v>
      </c>
      <c r="C7" s="249">
        <v>1997</v>
      </c>
      <c r="D7" s="250" t="s">
        <v>506</v>
      </c>
      <c r="E7" s="251">
        <v>2</v>
      </c>
      <c r="F7" s="249">
        <v>18000</v>
      </c>
      <c r="G7" s="249">
        <v>18000</v>
      </c>
    </row>
    <row r="8" spans="1:7" s="247" customFormat="1" x14ac:dyDescent="0.25">
      <c r="A8" s="244">
        <v>2</v>
      </c>
      <c r="B8" s="248" t="s">
        <v>507</v>
      </c>
      <c r="C8" s="249">
        <v>1997</v>
      </c>
      <c r="D8" s="250" t="s">
        <v>506</v>
      </c>
      <c r="E8" s="251">
        <v>2</v>
      </c>
      <c r="F8" s="249">
        <v>8000</v>
      </c>
      <c r="G8" s="249">
        <v>8000</v>
      </c>
    </row>
    <row r="9" spans="1:7" s="247" customFormat="1" x14ac:dyDescent="0.25">
      <c r="A9" s="244">
        <v>3</v>
      </c>
      <c r="B9" s="252" t="s">
        <v>508</v>
      </c>
      <c r="C9" s="249"/>
      <c r="D9" s="250" t="s">
        <v>506</v>
      </c>
      <c r="E9" s="253">
        <v>1</v>
      </c>
      <c r="F9" s="253">
        <v>64714</v>
      </c>
      <c r="G9" s="253">
        <v>64714</v>
      </c>
    </row>
    <row r="10" spans="1:7" s="247" customFormat="1" x14ac:dyDescent="0.25">
      <c r="A10" s="244">
        <v>4</v>
      </c>
      <c r="B10" s="252" t="s">
        <v>508</v>
      </c>
      <c r="C10" s="249"/>
      <c r="D10" s="250" t="s">
        <v>506</v>
      </c>
      <c r="E10" s="253">
        <v>1</v>
      </c>
      <c r="F10" s="253">
        <v>46700</v>
      </c>
      <c r="G10" s="253">
        <v>46700</v>
      </c>
    </row>
    <row r="11" spans="1:7" s="247" customFormat="1" x14ac:dyDescent="0.25">
      <c r="A11" s="244">
        <v>5</v>
      </c>
      <c r="B11" s="254" t="s">
        <v>509</v>
      </c>
      <c r="C11" s="249"/>
      <c r="D11" s="250" t="s">
        <v>506</v>
      </c>
      <c r="E11" s="253">
        <v>1</v>
      </c>
      <c r="F11" s="253">
        <v>70000</v>
      </c>
      <c r="G11" s="253">
        <v>70000</v>
      </c>
    </row>
    <row r="12" spans="1:7" s="247" customFormat="1" x14ac:dyDescent="0.25">
      <c r="A12" s="244">
        <v>6</v>
      </c>
      <c r="B12" s="254" t="s">
        <v>510</v>
      </c>
      <c r="C12" s="249"/>
      <c r="D12" s="250" t="s">
        <v>506</v>
      </c>
      <c r="E12" s="251">
        <v>4</v>
      </c>
      <c r="F12" s="253">
        <v>1500</v>
      </c>
      <c r="G12" s="253">
        <v>1500</v>
      </c>
    </row>
    <row r="13" spans="1:7" s="247" customFormat="1" x14ac:dyDescent="0.25">
      <c r="A13" s="244">
        <v>7</v>
      </c>
      <c r="B13" s="254" t="s">
        <v>510</v>
      </c>
      <c r="C13" s="249"/>
      <c r="D13" s="250" t="s">
        <v>506</v>
      </c>
      <c r="E13" s="251">
        <v>11</v>
      </c>
      <c r="F13" s="253">
        <v>7100</v>
      </c>
      <c r="G13" s="253">
        <v>7100</v>
      </c>
    </row>
    <row r="14" spans="1:7" s="247" customFormat="1" x14ac:dyDescent="0.25">
      <c r="A14" s="244">
        <v>8</v>
      </c>
      <c r="B14" s="252" t="s">
        <v>511</v>
      </c>
      <c r="C14" s="249">
        <v>2014</v>
      </c>
      <c r="D14" s="250" t="s">
        <v>506</v>
      </c>
      <c r="E14" s="253">
        <v>10</v>
      </c>
      <c r="F14" s="255">
        <v>10857</v>
      </c>
      <c r="G14" s="256">
        <v>10857</v>
      </c>
    </row>
    <row r="15" spans="1:7" s="247" customFormat="1" x14ac:dyDescent="0.25">
      <c r="A15" s="244">
        <v>9</v>
      </c>
      <c r="B15" s="252" t="s">
        <v>511</v>
      </c>
      <c r="C15" s="249">
        <v>2014</v>
      </c>
      <c r="D15" s="250" t="s">
        <v>506</v>
      </c>
      <c r="E15" s="253">
        <v>1</v>
      </c>
      <c r="F15" s="255">
        <v>129714</v>
      </c>
      <c r="G15" s="256">
        <v>129714</v>
      </c>
    </row>
    <row r="16" spans="1:7" s="247" customFormat="1" x14ac:dyDescent="0.25">
      <c r="A16" s="244">
        <v>10</v>
      </c>
      <c r="B16" s="252" t="s">
        <v>512</v>
      </c>
      <c r="C16" s="249"/>
      <c r="D16" s="250" t="s">
        <v>506</v>
      </c>
      <c r="E16" s="253">
        <v>1</v>
      </c>
      <c r="F16" s="255">
        <v>318060</v>
      </c>
      <c r="G16" s="256">
        <v>318060</v>
      </c>
    </row>
    <row r="17" spans="1:10" s="247" customFormat="1" x14ac:dyDescent="0.25">
      <c r="A17" s="244">
        <v>11</v>
      </c>
      <c r="B17" s="252" t="s">
        <v>513</v>
      </c>
      <c r="C17" s="249"/>
      <c r="D17" s="250" t="s">
        <v>506</v>
      </c>
      <c r="E17" s="253">
        <v>12</v>
      </c>
      <c r="F17" s="255">
        <v>60000</v>
      </c>
      <c r="G17" s="256">
        <v>60000</v>
      </c>
    </row>
    <row r="18" spans="1:10" s="247" customFormat="1" x14ac:dyDescent="0.25">
      <c r="A18" s="244">
        <v>12</v>
      </c>
      <c r="B18" s="252" t="s">
        <v>514</v>
      </c>
      <c r="C18" s="257"/>
      <c r="D18" s="250" t="s">
        <v>506</v>
      </c>
      <c r="E18" s="253">
        <v>1</v>
      </c>
      <c r="F18" s="255">
        <v>600000</v>
      </c>
      <c r="G18" s="256">
        <v>600000</v>
      </c>
    </row>
    <row r="19" spans="1:10" s="247" customFormat="1" x14ac:dyDescent="0.25">
      <c r="A19" s="244">
        <v>13</v>
      </c>
      <c r="B19" s="252" t="s">
        <v>514</v>
      </c>
      <c r="C19" s="257"/>
      <c r="D19" s="250" t="s">
        <v>506</v>
      </c>
      <c r="E19" s="253">
        <v>1</v>
      </c>
      <c r="F19" s="255"/>
      <c r="G19" s="256"/>
    </row>
    <row r="20" spans="1:10" s="247" customFormat="1" x14ac:dyDescent="0.25">
      <c r="A20" s="244">
        <v>14</v>
      </c>
      <c r="B20" s="252" t="s">
        <v>515</v>
      </c>
      <c r="C20" s="257"/>
      <c r="D20" s="250" t="s">
        <v>506</v>
      </c>
      <c r="E20" s="253">
        <v>2</v>
      </c>
      <c r="F20" s="255">
        <v>32500</v>
      </c>
      <c r="G20" s="256">
        <v>32500</v>
      </c>
    </row>
    <row r="21" spans="1:10" s="247" customFormat="1" x14ac:dyDescent="0.25">
      <c r="A21" s="244">
        <v>15</v>
      </c>
      <c r="B21" s="252" t="s">
        <v>515</v>
      </c>
      <c r="C21" s="257"/>
      <c r="D21" s="250" t="s">
        <v>506</v>
      </c>
      <c r="E21" s="253">
        <v>2</v>
      </c>
      <c r="F21" s="255">
        <v>12000</v>
      </c>
      <c r="G21" s="256">
        <v>12000</v>
      </c>
    </row>
    <row r="22" spans="1:10" s="247" customFormat="1" x14ac:dyDescent="0.25">
      <c r="A22" s="244">
        <v>16</v>
      </c>
      <c r="B22" s="252" t="s">
        <v>516</v>
      </c>
      <c r="C22" s="257"/>
      <c r="D22" s="250" t="s">
        <v>506</v>
      </c>
      <c r="E22" s="253">
        <v>1</v>
      </c>
      <c r="F22" s="255">
        <v>35000</v>
      </c>
      <c r="G22" s="256">
        <v>35000</v>
      </c>
    </row>
    <row r="23" spans="1:10" s="247" customFormat="1" x14ac:dyDescent="0.25">
      <c r="A23" s="244">
        <v>17</v>
      </c>
      <c r="B23" s="254" t="s">
        <v>517</v>
      </c>
      <c r="C23" s="249"/>
      <c r="D23" s="250" t="s">
        <v>506</v>
      </c>
      <c r="E23" s="250"/>
      <c r="F23" s="258">
        <v>611800</v>
      </c>
      <c r="G23" s="259">
        <v>611800</v>
      </c>
    </row>
    <row r="24" spans="1:10" s="247" customFormat="1" ht="65.25" customHeight="1" x14ac:dyDescent="0.25">
      <c r="A24" s="244">
        <v>18</v>
      </c>
      <c r="B24" s="260" t="s">
        <v>518</v>
      </c>
      <c r="C24" s="249"/>
      <c r="D24" s="250" t="s">
        <v>506</v>
      </c>
      <c r="E24" s="250">
        <v>1</v>
      </c>
      <c r="F24" s="258">
        <v>0</v>
      </c>
      <c r="G24" s="259">
        <v>0</v>
      </c>
    </row>
    <row r="25" spans="1:10" s="129" customFormat="1" ht="12.75" x14ac:dyDescent="0.2">
      <c r="A25" s="244">
        <v>19</v>
      </c>
      <c r="B25" s="261" t="s">
        <v>519</v>
      </c>
      <c r="C25" s="262" t="s">
        <v>520</v>
      </c>
      <c r="D25" s="262"/>
      <c r="E25" s="262">
        <v>3</v>
      </c>
      <c r="F25" s="263">
        <v>30</v>
      </c>
      <c r="G25" s="264">
        <f t="shared" ref="G25:G27" si="0">+F25-H25</f>
        <v>30</v>
      </c>
      <c r="H25" s="265"/>
      <c r="I25" s="266"/>
      <c r="J25" s="265"/>
    </row>
    <row r="26" spans="1:10" s="129" customFormat="1" ht="12.75" x14ac:dyDescent="0.2">
      <c r="A26" s="244">
        <v>20</v>
      </c>
      <c r="B26" s="261" t="s">
        <v>521</v>
      </c>
      <c r="C26" s="262" t="s">
        <v>520</v>
      </c>
      <c r="D26" s="262"/>
      <c r="E26" s="262">
        <v>9</v>
      </c>
      <c r="F26" s="263">
        <v>27</v>
      </c>
      <c r="G26" s="264">
        <f t="shared" si="0"/>
        <v>27</v>
      </c>
      <c r="H26" s="265"/>
      <c r="I26" s="266"/>
      <c r="J26" s="265"/>
    </row>
    <row r="27" spans="1:10" s="272" customFormat="1" ht="12.75" x14ac:dyDescent="0.2">
      <c r="A27" s="244">
        <v>21</v>
      </c>
      <c r="B27" s="267" t="s">
        <v>522</v>
      </c>
      <c r="C27" s="268" t="s">
        <v>520</v>
      </c>
      <c r="D27" s="268" t="s">
        <v>506</v>
      </c>
      <c r="E27" s="269">
        <v>4</v>
      </c>
      <c r="F27" s="269">
        <v>210</v>
      </c>
      <c r="G27" s="270">
        <f t="shared" si="0"/>
        <v>210</v>
      </c>
      <c r="H27" s="271"/>
      <c r="I27" s="266"/>
      <c r="J27" s="265"/>
    </row>
    <row r="28" spans="1:10" s="280" customFormat="1" ht="12.75" x14ac:dyDescent="0.2">
      <c r="A28" s="273">
        <v>22</v>
      </c>
      <c r="B28" s="274" t="s">
        <v>523</v>
      </c>
      <c r="C28" s="275">
        <v>1997</v>
      </c>
      <c r="D28" s="275" t="s">
        <v>506</v>
      </c>
      <c r="E28" s="276">
        <v>3</v>
      </c>
      <c r="F28" s="276">
        <v>5600</v>
      </c>
      <c r="G28" s="277">
        <v>5600</v>
      </c>
      <c r="H28" s="278"/>
      <c r="I28" s="279"/>
      <c r="J28" s="278"/>
    </row>
    <row r="29" spans="1:10" s="280" customFormat="1" ht="12.75" x14ac:dyDescent="0.2">
      <c r="A29" s="244">
        <v>23</v>
      </c>
      <c r="B29" s="281" t="s">
        <v>524</v>
      </c>
      <c r="C29" s="282">
        <v>2012</v>
      </c>
      <c r="D29" s="282" t="s">
        <v>506</v>
      </c>
      <c r="E29" s="283">
        <v>1</v>
      </c>
      <c r="F29" s="283">
        <v>63000</v>
      </c>
      <c r="G29" s="284">
        <v>63000</v>
      </c>
      <c r="H29" s="278"/>
      <c r="I29" s="279"/>
      <c r="J29" s="278"/>
    </row>
    <row r="30" spans="1:10" s="272" customFormat="1" ht="12.75" x14ac:dyDescent="0.2">
      <c r="A30" s="244">
        <v>24</v>
      </c>
      <c r="B30" s="267" t="s">
        <v>525</v>
      </c>
      <c r="C30" s="268">
        <v>1997</v>
      </c>
      <c r="D30" s="268" t="s">
        <v>506</v>
      </c>
      <c r="E30" s="269">
        <v>3</v>
      </c>
      <c r="F30" s="269">
        <v>2600</v>
      </c>
      <c r="G30" s="264">
        <v>2600</v>
      </c>
      <c r="H30" s="271"/>
      <c r="I30" s="266"/>
      <c r="J30" s="265"/>
    </row>
    <row r="31" spans="1:10" s="272" customFormat="1" ht="12.75" x14ac:dyDescent="0.2">
      <c r="A31" s="244">
        <v>25</v>
      </c>
      <c r="B31" s="267" t="s">
        <v>526</v>
      </c>
      <c r="C31" s="268">
        <v>1997</v>
      </c>
      <c r="D31" s="268" t="s">
        <v>506</v>
      </c>
      <c r="E31" s="269">
        <v>4</v>
      </c>
      <c r="F31" s="269">
        <v>3600</v>
      </c>
      <c r="G31" s="264">
        <v>3600</v>
      </c>
      <c r="H31" s="271"/>
      <c r="I31" s="266"/>
      <c r="J31" s="265"/>
    </row>
    <row r="32" spans="1:10" s="272" customFormat="1" ht="12.75" x14ac:dyDescent="0.2">
      <c r="A32" s="244">
        <v>26</v>
      </c>
      <c r="B32" s="267" t="s">
        <v>527</v>
      </c>
      <c r="C32" s="268">
        <v>2006</v>
      </c>
      <c r="D32" s="268" t="s">
        <v>506</v>
      </c>
      <c r="E32" s="269">
        <v>11</v>
      </c>
      <c r="F32" s="269">
        <v>2600</v>
      </c>
      <c r="G32" s="264">
        <v>2600</v>
      </c>
      <c r="H32" s="271"/>
      <c r="I32" s="266"/>
      <c r="J32" s="265"/>
    </row>
    <row r="33" spans="1:10" s="272" customFormat="1" ht="12.75" x14ac:dyDescent="0.2">
      <c r="A33" s="244">
        <v>27</v>
      </c>
      <c r="B33" s="267" t="s">
        <v>528</v>
      </c>
      <c r="C33" s="268">
        <v>1997</v>
      </c>
      <c r="D33" s="268" t="s">
        <v>506</v>
      </c>
      <c r="E33" s="269">
        <v>1</v>
      </c>
      <c r="F33" s="269">
        <v>2600</v>
      </c>
      <c r="G33" s="264">
        <v>2600</v>
      </c>
      <c r="H33" s="271"/>
      <c r="I33" s="266"/>
      <c r="J33" s="265"/>
    </row>
    <row r="34" spans="1:10" s="272" customFormat="1" ht="12.75" x14ac:dyDescent="0.2">
      <c r="A34" s="244">
        <v>28</v>
      </c>
      <c r="B34" s="267" t="s">
        <v>529</v>
      </c>
      <c r="C34" s="268">
        <v>2012</v>
      </c>
      <c r="D34" s="268" t="s">
        <v>506</v>
      </c>
      <c r="E34" s="269">
        <v>18</v>
      </c>
      <c r="F34" s="269">
        <v>7500</v>
      </c>
      <c r="G34" s="264">
        <v>7500</v>
      </c>
      <c r="H34" s="271"/>
      <c r="I34" s="266"/>
      <c r="J34" s="265"/>
    </row>
    <row r="35" spans="1:10" s="272" customFormat="1" ht="12.75" x14ac:dyDescent="0.2">
      <c r="A35" s="244">
        <v>29</v>
      </c>
      <c r="B35" s="267" t="s">
        <v>530</v>
      </c>
      <c r="C35" s="268">
        <v>2011</v>
      </c>
      <c r="D35" s="268" t="s">
        <v>506</v>
      </c>
      <c r="E35" s="269">
        <v>4</v>
      </c>
      <c r="F35" s="269">
        <v>10000</v>
      </c>
      <c r="G35" s="264">
        <v>10000</v>
      </c>
      <c r="H35" s="271"/>
      <c r="I35" s="266"/>
      <c r="J35" s="265"/>
    </row>
    <row r="36" spans="1:10" s="272" customFormat="1" ht="12.75" x14ac:dyDescent="0.2">
      <c r="A36" s="244">
        <v>30</v>
      </c>
      <c r="B36" s="267" t="s">
        <v>531</v>
      </c>
      <c r="C36" s="268">
        <v>1997</v>
      </c>
      <c r="D36" s="268" t="s">
        <v>506</v>
      </c>
      <c r="E36" s="269">
        <v>5</v>
      </c>
      <c r="F36" s="269">
        <v>1600</v>
      </c>
      <c r="G36" s="264">
        <v>1600</v>
      </c>
      <c r="H36" s="271"/>
      <c r="I36" s="266"/>
      <c r="J36" s="265"/>
    </row>
    <row r="37" spans="1:10" s="272" customFormat="1" ht="12.75" x14ac:dyDescent="0.2">
      <c r="A37" s="244">
        <v>31</v>
      </c>
      <c r="B37" s="267" t="s">
        <v>532</v>
      </c>
      <c r="C37" s="268">
        <v>1997</v>
      </c>
      <c r="D37" s="268" t="s">
        <v>506</v>
      </c>
      <c r="E37" s="269">
        <v>4</v>
      </c>
      <c r="F37" s="269">
        <v>5600</v>
      </c>
      <c r="G37" s="264">
        <v>5600</v>
      </c>
      <c r="H37" s="271"/>
      <c r="I37" s="266"/>
      <c r="J37" s="265"/>
    </row>
    <row r="38" spans="1:10" s="272" customFormat="1" ht="12.75" x14ac:dyDescent="0.2">
      <c r="A38" s="244">
        <v>32</v>
      </c>
      <c r="B38" s="267" t="s">
        <v>533</v>
      </c>
      <c r="C38" s="268">
        <v>2004</v>
      </c>
      <c r="D38" s="268" t="s">
        <v>506</v>
      </c>
      <c r="E38" s="269">
        <v>2</v>
      </c>
      <c r="F38" s="269">
        <v>3600</v>
      </c>
      <c r="G38" s="264">
        <v>3600</v>
      </c>
      <c r="H38" s="271"/>
      <c r="I38" s="266"/>
      <c r="J38" s="265"/>
    </row>
    <row r="39" spans="1:10" s="272" customFormat="1" ht="12.75" x14ac:dyDescent="0.2">
      <c r="A39" s="244">
        <v>33</v>
      </c>
      <c r="B39" s="267" t="s">
        <v>534</v>
      </c>
      <c r="C39" s="268">
        <v>2004</v>
      </c>
      <c r="D39" s="268" t="s">
        <v>506</v>
      </c>
      <c r="E39" s="269">
        <v>1</v>
      </c>
      <c r="F39" s="269">
        <v>105600</v>
      </c>
      <c r="G39" s="264">
        <v>105600</v>
      </c>
      <c r="H39" s="271"/>
      <c r="I39" s="266"/>
      <c r="J39" s="265"/>
    </row>
    <row r="40" spans="1:10" s="272" customFormat="1" ht="12.75" x14ac:dyDescent="0.2">
      <c r="A40" s="244">
        <v>34</v>
      </c>
      <c r="B40" s="267" t="s">
        <v>535</v>
      </c>
      <c r="C40" s="268">
        <v>2004</v>
      </c>
      <c r="D40" s="268" t="s">
        <v>506</v>
      </c>
      <c r="E40" s="269">
        <v>1</v>
      </c>
      <c r="F40" s="269">
        <v>99400</v>
      </c>
      <c r="G40" s="264">
        <v>99400</v>
      </c>
      <c r="H40" s="271"/>
      <c r="I40" s="266"/>
      <c r="J40" s="265"/>
    </row>
    <row r="41" spans="1:10" s="272" customFormat="1" ht="12.75" x14ac:dyDescent="0.2">
      <c r="A41" s="244">
        <v>35</v>
      </c>
      <c r="B41" s="267" t="s">
        <v>536</v>
      </c>
      <c r="C41" s="268">
        <v>2004</v>
      </c>
      <c r="D41" s="268" t="s">
        <v>506</v>
      </c>
      <c r="E41" s="269">
        <v>1</v>
      </c>
      <c r="F41" s="269">
        <v>99400</v>
      </c>
      <c r="G41" s="264">
        <v>99400</v>
      </c>
      <c r="H41" s="271"/>
      <c r="I41" s="266"/>
      <c r="J41" s="265"/>
    </row>
    <row r="42" spans="1:10" s="272" customFormat="1" ht="12.75" x14ac:dyDescent="0.2">
      <c r="A42" s="244">
        <v>36</v>
      </c>
      <c r="B42" s="267" t="s">
        <v>537</v>
      </c>
      <c r="C42" s="268">
        <v>2004</v>
      </c>
      <c r="D42" s="268" t="s">
        <v>506</v>
      </c>
      <c r="E42" s="269">
        <v>3</v>
      </c>
      <c r="F42" s="269">
        <v>56000</v>
      </c>
      <c r="G42" s="264">
        <v>56000</v>
      </c>
      <c r="H42" s="271"/>
      <c r="I42" s="266"/>
      <c r="J42" s="265"/>
    </row>
    <row r="43" spans="1:10" s="272" customFormat="1" ht="12.75" x14ac:dyDescent="0.2">
      <c r="A43" s="244"/>
      <c r="B43" s="267" t="s">
        <v>538</v>
      </c>
      <c r="C43" s="268">
        <v>2001</v>
      </c>
      <c r="D43" s="268" t="s">
        <v>539</v>
      </c>
      <c r="E43" s="269">
        <v>1</v>
      </c>
      <c r="F43" s="269">
        <v>67000</v>
      </c>
      <c r="G43" s="264">
        <v>67000</v>
      </c>
      <c r="H43" s="271"/>
      <c r="I43" s="266"/>
      <c r="J43" s="265"/>
    </row>
    <row r="44" spans="1:10" s="272" customFormat="1" ht="12.75" x14ac:dyDescent="0.2">
      <c r="A44" s="244">
        <v>37</v>
      </c>
      <c r="B44" s="267" t="s">
        <v>540</v>
      </c>
      <c r="C44" s="268">
        <v>2004</v>
      </c>
      <c r="D44" s="268" t="s">
        <v>506</v>
      </c>
      <c r="E44" s="269">
        <v>1</v>
      </c>
      <c r="F44" s="269">
        <v>10400</v>
      </c>
      <c r="G44" s="264">
        <v>10400</v>
      </c>
      <c r="H44" s="271"/>
      <c r="I44" s="266"/>
      <c r="J44" s="265"/>
    </row>
    <row r="45" spans="1:10" s="272" customFormat="1" ht="12.75" x14ac:dyDescent="0.2">
      <c r="A45" s="244">
        <v>38</v>
      </c>
      <c r="B45" s="267" t="s">
        <v>541</v>
      </c>
      <c r="C45" s="268">
        <v>2008</v>
      </c>
      <c r="D45" s="268" t="s">
        <v>506</v>
      </c>
      <c r="E45" s="269">
        <v>1</v>
      </c>
      <c r="F45" s="269">
        <v>7400</v>
      </c>
      <c r="G45" s="264">
        <v>7400</v>
      </c>
      <c r="H45" s="271"/>
      <c r="I45" s="266"/>
      <c r="J45" s="265"/>
    </row>
    <row r="46" spans="1:10" s="272" customFormat="1" ht="12.75" x14ac:dyDescent="0.2">
      <c r="A46" s="244">
        <v>39</v>
      </c>
      <c r="B46" s="267" t="s">
        <v>541</v>
      </c>
      <c r="C46" s="268">
        <v>2008</v>
      </c>
      <c r="D46" s="268" t="s">
        <v>506</v>
      </c>
      <c r="E46" s="269">
        <v>4</v>
      </c>
      <c r="F46" s="269">
        <v>3400</v>
      </c>
      <c r="G46" s="264">
        <v>3400</v>
      </c>
      <c r="H46" s="271"/>
      <c r="I46" s="266"/>
      <c r="J46" s="265"/>
    </row>
    <row r="47" spans="1:10" s="272" customFormat="1" ht="25.5" x14ac:dyDescent="0.2">
      <c r="A47" s="244">
        <v>40</v>
      </c>
      <c r="B47" s="267" t="s">
        <v>542</v>
      </c>
      <c r="C47" s="268">
        <v>2008</v>
      </c>
      <c r="D47" s="268" t="s">
        <v>506</v>
      </c>
      <c r="E47" s="269">
        <v>1</v>
      </c>
      <c r="F47" s="269">
        <v>3000</v>
      </c>
      <c r="G47" s="264">
        <v>3000</v>
      </c>
      <c r="H47" s="271"/>
      <c r="I47" s="266"/>
      <c r="J47" s="265"/>
    </row>
    <row r="48" spans="1:10" s="272" customFormat="1" ht="41.25" customHeight="1" x14ac:dyDescent="0.2">
      <c r="A48" s="244">
        <v>41</v>
      </c>
      <c r="B48" s="285" t="s">
        <v>543</v>
      </c>
      <c r="C48" s="268">
        <v>2009</v>
      </c>
      <c r="D48" s="268" t="s">
        <v>506</v>
      </c>
      <c r="E48" s="269">
        <v>1</v>
      </c>
      <c r="F48" s="269">
        <v>1600</v>
      </c>
      <c r="G48" s="264">
        <v>1600</v>
      </c>
      <c r="H48" s="271"/>
      <c r="I48" s="266"/>
      <c r="J48" s="265"/>
    </row>
    <row r="49" spans="1:10" s="272" customFormat="1" ht="12.75" x14ac:dyDescent="0.2">
      <c r="A49" s="244">
        <v>42</v>
      </c>
      <c r="B49" s="267" t="s">
        <v>544</v>
      </c>
      <c r="C49" s="268">
        <v>2014</v>
      </c>
      <c r="D49" s="268" t="s">
        <v>506</v>
      </c>
      <c r="E49" s="269">
        <v>2</v>
      </c>
      <c r="F49" s="269">
        <v>146000</v>
      </c>
      <c r="G49" s="264">
        <v>146000</v>
      </c>
      <c r="H49" s="271"/>
      <c r="I49" s="266"/>
      <c r="J49" s="265"/>
    </row>
    <row r="50" spans="1:10" s="272" customFormat="1" ht="12.75" x14ac:dyDescent="0.2">
      <c r="A50" s="244">
        <v>43</v>
      </c>
      <c r="B50" s="267" t="s">
        <v>537</v>
      </c>
      <c r="C50" s="268">
        <v>2014</v>
      </c>
      <c r="D50" s="268" t="s">
        <v>506</v>
      </c>
      <c r="E50" s="269">
        <v>1</v>
      </c>
      <c r="F50" s="269">
        <v>94000</v>
      </c>
      <c r="G50" s="264">
        <v>94000</v>
      </c>
      <c r="H50" s="271"/>
      <c r="I50" s="266"/>
      <c r="J50" s="265"/>
    </row>
    <row r="51" spans="1:10" s="272" customFormat="1" ht="12.75" x14ac:dyDescent="0.2">
      <c r="A51" s="244"/>
      <c r="B51" s="267" t="s">
        <v>545</v>
      </c>
      <c r="C51" s="268">
        <v>2011</v>
      </c>
      <c r="D51" s="268" t="s">
        <v>506</v>
      </c>
      <c r="E51" s="269">
        <v>1</v>
      </c>
      <c r="F51" s="269">
        <v>60000</v>
      </c>
      <c r="G51" s="264">
        <v>60000</v>
      </c>
      <c r="H51" s="271"/>
      <c r="I51" s="266"/>
      <c r="J51" s="265"/>
    </row>
    <row r="52" spans="1:10" s="247" customFormat="1" ht="22.5" customHeight="1" x14ac:dyDescent="0.25">
      <c r="A52" s="286"/>
      <c r="B52" s="287" t="s">
        <v>39</v>
      </c>
      <c r="C52" s="286"/>
      <c r="D52" s="286"/>
      <c r="E52" s="288"/>
      <c r="F52" s="288">
        <f>SUM(F7:F51)</f>
        <v>2887712</v>
      </c>
      <c r="G52" s="288">
        <f>SUM(G7:G51)</f>
        <v>2887712</v>
      </c>
      <c r="H52" s="289"/>
      <c r="I52" s="289"/>
      <c r="J52" s="289"/>
    </row>
    <row r="53" spans="1:10" s="247" customFormat="1" ht="22.5" customHeight="1" x14ac:dyDescent="0.25">
      <c r="A53" s="289"/>
      <c r="B53" s="290"/>
      <c r="C53" s="289"/>
      <c r="D53" s="289"/>
      <c r="E53" s="291"/>
      <c r="F53" s="291"/>
      <c r="G53" s="291"/>
    </row>
    <row r="54" spans="1:10" s="247" customFormat="1" ht="11.25" customHeight="1" x14ac:dyDescent="0.25">
      <c r="A54" s="240" t="s">
        <v>546</v>
      </c>
      <c r="B54" s="240"/>
      <c r="C54" s="240"/>
      <c r="D54" s="240"/>
      <c r="E54" s="240"/>
      <c r="F54" s="240"/>
      <c r="G54" s="240"/>
    </row>
    <row r="55" spans="1:10" s="247" customFormat="1" ht="10.5" customHeight="1" x14ac:dyDescent="0.25">
      <c r="A55" s="241"/>
      <c r="B55" s="241"/>
      <c r="C55" s="241"/>
      <c r="D55" s="241"/>
      <c r="E55" s="241"/>
      <c r="F55" s="241"/>
      <c r="G55" s="241"/>
    </row>
    <row r="56" spans="1:10" s="247" customFormat="1" ht="43.5" customHeight="1" x14ac:dyDescent="0.25">
      <c r="A56" s="242" t="s">
        <v>498</v>
      </c>
      <c r="B56" s="243" t="s">
        <v>499</v>
      </c>
      <c r="C56" s="243" t="s">
        <v>500</v>
      </c>
      <c r="D56" s="242" t="s">
        <v>501</v>
      </c>
      <c r="E56" s="242" t="s">
        <v>502</v>
      </c>
      <c r="F56" s="243" t="s">
        <v>503</v>
      </c>
      <c r="G56" s="243" t="s">
        <v>504</v>
      </c>
    </row>
    <row r="57" spans="1:10" s="247" customFormat="1" ht="22.5" customHeight="1" x14ac:dyDescent="0.25">
      <c r="A57" s="244">
        <v>1</v>
      </c>
      <c r="B57" s="244">
        <v>2</v>
      </c>
      <c r="C57" s="245">
        <v>3</v>
      </c>
      <c r="D57" s="244">
        <v>4</v>
      </c>
      <c r="E57" s="246">
        <v>5</v>
      </c>
      <c r="F57" s="245">
        <v>6</v>
      </c>
      <c r="G57" s="245">
        <v>7</v>
      </c>
    </row>
    <row r="58" spans="1:10" s="293" customFormat="1" ht="27.75" customHeight="1" x14ac:dyDescent="0.25">
      <c r="A58" s="244">
        <v>1</v>
      </c>
      <c r="B58" s="292" t="s">
        <v>547</v>
      </c>
      <c r="C58" s="249">
        <v>2014</v>
      </c>
      <c r="D58" s="250" t="s">
        <v>506</v>
      </c>
      <c r="E58" s="250">
        <v>5</v>
      </c>
      <c r="F58" s="249">
        <v>0</v>
      </c>
      <c r="G58" s="249">
        <v>0</v>
      </c>
    </row>
    <row r="59" spans="1:10" s="293" customFormat="1" ht="19.5" customHeight="1" x14ac:dyDescent="0.25">
      <c r="A59" s="244">
        <v>2</v>
      </c>
      <c r="B59" s="292" t="s">
        <v>548</v>
      </c>
      <c r="C59" s="249">
        <v>2014</v>
      </c>
      <c r="D59" s="250" t="s">
        <v>506</v>
      </c>
      <c r="E59" s="250">
        <v>10</v>
      </c>
      <c r="F59" s="249">
        <v>0</v>
      </c>
      <c r="G59" s="249">
        <v>0</v>
      </c>
    </row>
    <row r="60" spans="1:10" s="293" customFormat="1" ht="27.75" customHeight="1" x14ac:dyDescent="0.25">
      <c r="A60" s="244">
        <v>3</v>
      </c>
      <c r="B60" s="292" t="s">
        <v>549</v>
      </c>
      <c r="C60" s="249">
        <v>2014</v>
      </c>
      <c r="D60" s="250" t="s">
        <v>506</v>
      </c>
      <c r="E60" s="250">
        <v>15</v>
      </c>
      <c r="F60" s="249">
        <v>0</v>
      </c>
      <c r="G60" s="249">
        <v>0</v>
      </c>
    </row>
    <row r="61" spans="1:10" s="293" customFormat="1" ht="20.25" customHeight="1" x14ac:dyDescent="0.25">
      <c r="A61" s="244">
        <v>4</v>
      </c>
      <c r="B61" s="292" t="s">
        <v>550</v>
      </c>
      <c r="C61" s="249">
        <v>2014</v>
      </c>
      <c r="D61" s="250" t="s">
        <v>506</v>
      </c>
      <c r="E61" s="253">
        <v>15</v>
      </c>
      <c r="F61" s="253">
        <v>0</v>
      </c>
      <c r="G61" s="253">
        <v>0</v>
      </c>
    </row>
    <row r="62" spans="1:10" s="247" customFormat="1" ht="12.75" customHeight="1" x14ac:dyDescent="0.25"/>
    <row r="63" spans="1:10" s="247" customFormat="1" ht="12.75" customHeight="1" x14ac:dyDescent="0.25">
      <c r="A63" s="294" t="s">
        <v>551</v>
      </c>
      <c r="B63" s="294"/>
      <c r="C63" s="294"/>
      <c r="D63" s="294"/>
      <c r="E63" s="294"/>
      <c r="F63" s="294"/>
      <c r="G63" s="294"/>
    </row>
    <row r="64" spans="1:10" s="247" customFormat="1" ht="12.75" customHeight="1" x14ac:dyDescent="0.25"/>
    <row r="65" spans="1:7" s="247" customFormat="1" ht="53.25" customHeight="1" x14ac:dyDescent="0.25">
      <c r="A65" s="295" t="s">
        <v>498</v>
      </c>
      <c r="B65" s="296" t="s">
        <v>499</v>
      </c>
      <c r="C65" s="297" t="s">
        <v>500</v>
      </c>
      <c r="D65" s="295" t="s">
        <v>501</v>
      </c>
      <c r="E65" s="295" t="s">
        <v>502</v>
      </c>
      <c r="F65" s="297" t="s">
        <v>503</v>
      </c>
      <c r="G65" s="297" t="s">
        <v>504</v>
      </c>
    </row>
    <row r="66" spans="1:7" s="247" customFormat="1" ht="12.75" customHeight="1" x14ac:dyDescent="0.25">
      <c r="A66" s="273">
        <v>1</v>
      </c>
      <c r="B66" s="244">
        <v>2</v>
      </c>
      <c r="C66" s="298">
        <v>3</v>
      </c>
      <c r="D66" s="244">
        <v>4</v>
      </c>
      <c r="E66" s="244">
        <v>5</v>
      </c>
      <c r="F66" s="245">
        <v>6</v>
      </c>
      <c r="G66" s="245">
        <v>7</v>
      </c>
    </row>
    <row r="67" spans="1:7" s="247" customFormat="1" ht="14.25" customHeight="1" x14ac:dyDescent="0.25">
      <c r="A67" s="299">
        <v>1</v>
      </c>
      <c r="B67" s="286" t="s">
        <v>552</v>
      </c>
      <c r="C67" s="286"/>
      <c r="D67" s="300" t="s">
        <v>506</v>
      </c>
      <c r="E67" s="300">
        <v>24</v>
      </c>
      <c r="F67" s="301">
        <v>4809</v>
      </c>
      <c r="G67" s="301">
        <v>4809</v>
      </c>
    </row>
    <row r="68" spans="1:7" s="247" customFormat="1" ht="14.25" customHeight="1" x14ac:dyDescent="0.25">
      <c r="A68" s="299">
        <v>2</v>
      </c>
      <c r="B68" s="286" t="s">
        <v>552</v>
      </c>
      <c r="C68" s="286"/>
      <c r="D68" s="300" t="s">
        <v>506</v>
      </c>
      <c r="E68" s="300">
        <v>28</v>
      </c>
      <c r="F68" s="301">
        <v>3400</v>
      </c>
      <c r="G68" s="301">
        <v>3400</v>
      </c>
    </row>
    <row r="69" spans="1:7" s="247" customFormat="1" ht="14.25" customHeight="1" x14ac:dyDescent="0.25">
      <c r="A69" s="299">
        <v>3</v>
      </c>
      <c r="B69" s="286" t="s">
        <v>553</v>
      </c>
      <c r="C69" s="286"/>
      <c r="D69" s="300" t="s">
        <v>506</v>
      </c>
      <c r="E69" s="300">
        <v>38</v>
      </c>
      <c r="F69" s="301">
        <v>14625</v>
      </c>
      <c r="G69" s="301">
        <v>14625</v>
      </c>
    </row>
    <row r="70" spans="1:7" s="247" customFormat="1" ht="14.25" customHeight="1" x14ac:dyDescent="0.25">
      <c r="A70" s="299">
        <v>4</v>
      </c>
      <c r="B70" s="286" t="s">
        <v>554</v>
      </c>
      <c r="C70" s="286"/>
      <c r="D70" s="300" t="s">
        <v>506</v>
      </c>
      <c r="E70" s="300">
        <v>4</v>
      </c>
      <c r="F70" s="300">
        <v>4400</v>
      </c>
      <c r="G70" s="300">
        <v>4400</v>
      </c>
    </row>
    <row r="71" spans="1:7" s="247" customFormat="1" ht="14.25" customHeight="1" x14ac:dyDescent="0.25">
      <c r="A71" s="299">
        <v>5</v>
      </c>
      <c r="B71" s="286" t="s">
        <v>555</v>
      </c>
      <c r="C71" s="286"/>
      <c r="D71" s="300" t="s">
        <v>506</v>
      </c>
      <c r="E71" s="300">
        <v>1</v>
      </c>
      <c r="F71" s="300">
        <v>900</v>
      </c>
      <c r="G71" s="300">
        <v>900</v>
      </c>
    </row>
    <row r="72" spans="1:7" s="247" customFormat="1" ht="14.25" customHeight="1" x14ac:dyDescent="0.25">
      <c r="A72" s="299">
        <v>6</v>
      </c>
      <c r="B72" s="286" t="s">
        <v>525</v>
      </c>
      <c r="C72" s="286"/>
      <c r="D72" s="300" t="s">
        <v>506</v>
      </c>
      <c r="E72" s="300">
        <v>3</v>
      </c>
      <c r="F72" s="300">
        <v>2250</v>
      </c>
      <c r="G72" s="300">
        <v>2250</v>
      </c>
    </row>
    <row r="73" spans="1:7" s="247" customFormat="1" ht="14.25" customHeight="1" x14ac:dyDescent="0.25">
      <c r="A73" s="299">
        <v>7</v>
      </c>
      <c r="B73" s="286" t="s">
        <v>556</v>
      </c>
      <c r="C73" s="286"/>
      <c r="D73" s="300" t="s">
        <v>506</v>
      </c>
      <c r="E73" s="300">
        <v>2</v>
      </c>
      <c r="F73" s="300">
        <v>400</v>
      </c>
      <c r="G73" s="300">
        <v>400</v>
      </c>
    </row>
    <row r="74" spans="1:7" s="247" customFormat="1" ht="14.25" customHeight="1" x14ac:dyDescent="0.25">
      <c r="A74" s="299">
        <v>8</v>
      </c>
      <c r="B74" s="286" t="s">
        <v>557</v>
      </c>
      <c r="C74" s="286"/>
      <c r="D74" s="300" t="s">
        <v>506</v>
      </c>
      <c r="E74" s="300">
        <v>1</v>
      </c>
      <c r="F74" s="300">
        <v>450</v>
      </c>
      <c r="G74" s="300">
        <v>450</v>
      </c>
    </row>
    <row r="75" spans="1:7" s="247" customFormat="1" ht="14.25" customHeight="1" x14ac:dyDescent="0.25">
      <c r="A75" s="299">
        <v>9</v>
      </c>
      <c r="B75" s="286" t="s">
        <v>557</v>
      </c>
      <c r="C75" s="286"/>
      <c r="D75" s="300" t="s">
        <v>558</v>
      </c>
      <c r="E75" s="300">
        <v>1</v>
      </c>
      <c r="F75" s="300">
        <v>600</v>
      </c>
      <c r="G75" s="300">
        <v>600</v>
      </c>
    </row>
    <row r="76" spans="1:7" s="247" customFormat="1" ht="12.75" customHeight="1" x14ac:dyDescent="0.25">
      <c r="A76" s="286"/>
      <c r="B76" s="287" t="s">
        <v>39</v>
      </c>
      <c r="C76" s="286"/>
      <c r="D76" s="300"/>
      <c r="E76" s="288"/>
      <c r="F76" s="288">
        <f>SUM(F67:F75)</f>
        <v>31834</v>
      </c>
      <c r="G76" s="288">
        <f>SUM(G67:G75)</f>
        <v>31834</v>
      </c>
    </row>
    <row r="77" spans="1:7" s="247" customFormat="1" ht="12.75" customHeight="1" x14ac:dyDescent="0.25"/>
    <row r="78" spans="1:7" s="247" customFormat="1" ht="12.75" customHeight="1" x14ac:dyDescent="0.25">
      <c r="A78" s="294" t="s">
        <v>559</v>
      </c>
      <c r="B78" s="294"/>
      <c r="C78" s="294"/>
      <c r="D78" s="294"/>
      <c r="E78" s="294"/>
      <c r="F78" s="294"/>
      <c r="G78" s="294"/>
    </row>
    <row r="79" spans="1:7" s="247" customFormat="1" ht="12.75" customHeight="1" x14ac:dyDescent="0.25"/>
    <row r="80" spans="1:7" s="247" customFormat="1" ht="42.75" customHeight="1" x14ac:dyDescent="0.25">
      <c r="A80" s="295" t="s">
        <v>498</v>
      </c>
      <c r="B80" s="296" t="s">
        <v>499</v>
      </c>
      <c r="C80" s="297" t="s">
        <v>500</v>
      </c>
      <c r="D80" s="295" t="s">
        <v>501</v>
      </c>
      <c r="E80" s="295" t="s">
        <v>502</v>
      </c>
      <c r="F80" s="297" t="s">
        <v>503</v>
      </c>
      <c r="G80" s="297" t="s">
        <v>504</v>
      </c>
    </row>
    <row r="81" spans="1:7" s="247" customFormat="1" ht="12.75" customHeight="1" x14ac:dyDescent="0.25">
      <c r="A81" s="273">
        <v>1</v>
      </c>
      <c r="B81" s="244">
        <v>2</v>
      </c>
      <c r="C81" s="298">
        <v>3</v>
      </c>
      <c r="D81" s="244">
        <v>4</v>
      </c>
      <c r="E81" s="244">
        <v>5</v>
      </c>
      <c r="F81" s="245">
        <v>6</v>
      </c>
      <c r="G81" s="245">
        <v>7</v>
      </c>
    </row>
    <row r="82" spans="1:7" s="247" customFormat="1" ht="12.75" customHeight="1" x14ac:dyDescent="0.25">
      <c r="A82" s="299">
        <v>1</v>
      </c>
      <c r="B82" s="286" t="s">
        <v>560</v>
      </c>
      <c r="C82" s="300"/>
      <c r="D82" s="300" t="s">
        <v>506</v>
      </c>
      <c r="E82" s="300">
        <v>23</v>
      </c>
      <c r="F82" s="300">
        <v>6160</v>
      </c>
      <c r="G82" s="300">
        <v>6160</v>
      </c>
    </row>
    <row r="83" spans="1:7" s="247" customFormat="1" ht="12.75" customHeight="1" x14ac:dyDescent="0.25">
      <c r="A83" s="299">
        <v>2</v>
      </c>
      <c r="B83" s="286" t="s">
        <v>561</v>
      </c>
      <c r="C83" s="300"/>
      <c r="D83" s="300" t="s">
        <v>506</v>
      </c>
      <c r="E83" s="300">
        <v>24</v>
      </c>
      <c r="F83" s="300">
        <v>4080</v>
      </c>
      <c r="G83" s="300">
        <v>4080</v>
      </c>
    </row>
    <row r="84" spans="1:7" s="247" customFormat="1" ht="12.75" customHeight="1" x14ac:dyDescent="0.25">
      <c r="A84" s="299">
        <v>3</v>
      </c>
      <c r="B84" s="286" t="s">
        <v>562</v>
      </c>
      <c r="C84" s="300"/>
      <c r="D84" s="300" t="s">
        <v>506</v>
      </c>
      <c r="E84" s="300">
        <v>50</v>
      </c>
      <c r="F84" s="300">
        <v>8260</v>
      </c>
      <c r="G84" s="300">
        <v>8260</v>
      </c>
    </row>
    <row r="85" spans="1:7" s="247" customFormat="1" ht="12.75" customHeight="1" x14ac:dyDescent="0.25">
      <c r="A85" s="299">
        <v>4</v>
      </c>
      <c r="B85" s="286" t="s">
        <v>562</v>
      </c>
      <c r="C85" s="300"/>
      <c r="D85" s="300" t="s">
        <v>506</v>
      </c>
      <c r="E85" s="300">
        <v>11</v>
      </c>
      <c r="F85" s="300">
        <v>1815</v>
      </c>
      <c r="G85" s="300">
        <v>1815</v>
      </c>
    </row>
    <row r="86" spans="1:7" s="247" customFormat="1" ht="12.75" customHeight="1" x14ac:dyDescent="0.25">
      <c r="A86" s="299">
        <v>5</v>
      </c>
      <c r="B86" s="286" t="s">
        <v>563</v>
      </c>
      <c r="C86" s="300"/>
      <c r="D86" s="300" t="s">
        <v>506</v>
      </c>
      <c r="E86" s="300">
        <v>42</v>
      </c>
      <c r="F86" s="300">
        <v>126</v>
      </c>
      <c r="G86" s="300">
        <v>126</v>
      </c>
    </row>
    <row r="87" spans="1:7" s="247" customFormat="1" ht="12.75" customHeight="1" x14ac:dyDescent="0.25">
      <c r="A87" s="286"/>
      <c r="B87" s="287" t="s">
        <v>39</v>
      </c>
      <c r="C87" s="300"/>
      <c r="D87" s="300"/>
      <c r="E87" s="288"/>
      <c r="F87" s="288">
        <f>SUM(F82:F86)</f>
        <v>20441</v>
      </c>
      <c r="G87" s="288">
        <f>SUM(G82:G86)</f>
        <v>20441</v>
      </c>
    </row>
    <row r="88" spans="1:7" s="247" customFormat="1" ht="12.75" customHeight="1" x14ac:dyDescent="0.25">
      <c r="A88" s="289"/>
      <c r="B88" s="290"/>
      <c r="C88" s="302"/>
      <c r="D88" s="302"/>
      <c r="E88" s="291"/>
      <c r="F88" s="291"/>
      <c r="G88" s="291"/>
    </row>
    <row r="89" spans="1:7" s="247" customFormat="1" ht="33.75" customHeight="1" x14ac:dyDescent="0.25">
      <c r="A89" s="294" t="s">
        <v>564</v>
      </c>
      <c r="B89" s="294"/>
      <c r="C89" s="294"/>
      <c r="D89" s="294"/>
      <c r="E89" s="294"/>
      <c r="F89" s="294"/>
      <c r="G89" s="294"/>
    </row>
    <row r="90" spans="1:7" s="247" customFormat="1" x14ac:dyDescent="0.25"/>
    <row r="91" spans="1:7" s="247" customFormat="1" ht="38.25" x14ac:dyDescent="0.25">
      <c r="A91" s="295" t="s">
        <v>498</v>
      </c>
      <c r="B91" s="296" t="s">
        <v>499</v>
      </c>
      <c r="C91" s="297" t="s">
        <v>500</v>
      </c>
      <c r="D91" s="295" t="s">
        <v>501</v>
      </c>
      <c r="E91" s="295" t="s">
        <v>502</v>
      </c>
      <c r="F91" s="297" t="s">
        <v>503</v>
      </c>
      <c r="G91" s="297" t="s">
        <v>504</v>
      </c>
    </row>
    <row r="92" spans="1:7" s="247" customFormat="1" x14ac:dyDescent="0.25">
      <c r="A92" s="273">
        <v>1</v>
      </c>
      <c r="B92" s="244">
        <v>2</v>
      </c>
      <c r="C92" s="298">
        <v>3</v>
      </c>
      <c r="D92" s="244">
        <v>4</v>
      </c>
      <c r="E92" s="244">
        <v>5</v>
      </c>
      <c r="F92" s="245">
        <v>6</v>
      </c>
      <c r="G92" s="245">
        <v>7</v>
      </c>
    </row>
    <row r="93" spans="1:7" s="247" customFormat="1" x14ac:dyDescent="0.25">
      <c r="A93" s="303">
        <v>1</v>
      </c>
      <c r="B93" s="300" t="s">
        <v>565</v>
      </c>
      <c r="C93" s="300">
        <v>2010</v>
      </c>
      <c r="D93" s="300" t="s">
        <v>506</v>
      </c>
      <c r="E93" s="300">
        <v>3</v>
      </c>
      <c r="F93" s="300">
        <v>750</v>
      </c>
      <c r="G93" s="300">
        <v>750</v>
      </c>
    </row>
    <row r="94" spans="1:7" s="247" customFormat="1" x14ac:dyDescent="0.25">
      <c r="A94" s="303">
        <v>2</v>
      </c>
      <c r="B94" s="300" t="s">
        <v>566</v>
      </c>
      <c r="C94" s="300">
        <v>1977</v>
      </c>
      <c r="D94" s="300" t="s">
        <v>506</v>
      </c>
      <c r="E94" s="300">
        <v>2</v>
      </c>
      <c r="F94" s="300">
        <v>92</v>
      </c>
      <c r="G94" s="300">
        <v>92</v>
      </c>
    </row>
    <row r="95" spans="1:7" s="247" customFormat="1" x14ac:dyDescent="0.25">
      <c r="A95" s="303">
        <v>3</v>
      </c>
      <c r="B95" s="300" t="s">
        <v>567</v>
      </c>
      <c r="C95" s="300">
        <v>2010</v>
      </c>
      <c r="D95" s="300" t="s">
        <v>506</v>
      </c>
      <c r="E95" s="300">
        <v>1</v>
      </c>
      <c r="F95" s="300">
        <v>250</v>
      </c>
      <c r="G95" s="300">
        <v>250</v>
      </c>
    </row>
    <row r="96" spans="1:7" s="247" customFormat="1" x14ac:dyDescent="0.25">
      <c r="A96" s="303">
        <v>4</v>
      </c>
      <c r="B96" s="300" t="s">
        <v>568</v>
      </c>
      <c r="C96" s="300">
        <v>2010</v>
      </c>
      <c r="D96" s="300" t="s">
        <v>506</v>
      </c>
      <c r="E96" s="300">
        <v>10</v>
      </c>
      <c r="F96" s="300">
        <v>4000</v>
      </c>
      <c r="G96" s="300">
        <v>4000</v>
      </c>
    </row>
    <row r="97" spans="1:7" s="247" customFormat="1" x14ac:dyDescent="0.25">
      <c r="A97" s="303">
        <v>5</v>
      </c>
      <c r="B97" s="300" t="s">
        <v>569</v>
      </c>
      <c r="C97" s="300">
        <v>2011</v>
      </c>
      <c r="D97" s="300" t="s">
        <v>506</v>
      </c>
      <c r="E97" s="300">
        <v>6</v>
      </c>
      <c r="F97" s="300">
        <v>1680</v>
      </c>
      <c r="G97" s="300">
        <v>1680</v>
      </c>
    </row>
    <row r="98" spans="1:7" s="247" customFormat="1" x14ac:dyDescent="0.25">
      <c r="A98" s="303"/>
      <c r="B98" s="287" t="s">
        <v>39</v>
      </c>
      <c r="C98" s="288"/>
      <c r="D98" s="288"/>
      <c r="E98" s="288"/>
      <c r="F98" s="288">
        <f>SUM(F93:F97)</f>
        <v>6772</v>
      </c>
      <c r="G98" s="288">
        <f>SUM(G93:G97)</f>
        <v>6772</v>
      </c>
    </row>
    <row r="99" spans="1:7" s="247" customFormat="1" ht="12" customHeight="1" x14ac:dyDescent="0.25">
      <c r="A99" s="304"/>
      <c r="B99" s="290"/>
      <c r="C99" s="291"/>
      <c r="D99" s="291"/>
      <c r="E99" s="291"/>
      <c r="F99" s="291"/>
      <c r="G99" s="291"/>
    </row>
    <row r="100" spans="1:7" s="247" customFormat="1" ht="12" customHeight="1" x14ac:dyDescent="0.25">
      <c r="A100" s="294" t="s">
        <v>570</v>
      </c>
      <c r="B100" s="294"/>
      <c r="C100" s="294"/>
      <c r="D100" s="294"/>
      <c r="E100" s="294"/>
      <c r="F100" s="294"/>
      <c r="G100" s="294"/>
    </row>
    <row r="101" spans="1:7" s="247" customFormat="1" ht="12" customHeight="1" x14ac:dyDescent="0.25"/>
    <row r="102" spans="1:7" s="247" customFormat="1" ht="43.5" customHeight="1" x14ac:dyDescent="0.25">
      <c r="A102" s="295" t="s">
        <v>498</v>
      </c>
      <c r="B102" s="296" t="s">
        <v>499</v>
      </c>
      <c r="C102" s="297" t="s">
        <v>500</v>
      </c>
      <c r="D102" s="295" t="s">
        <v>501</v>
      </c>
      <c r="E102" s="295" t="s">
        <v>502</v>
      </c>
      <c r="F102" s="297" t="s">
        <v>503</v>
      </c>
      <c r="G102" s="297" t="s">
        <v>504</v>
      </c>
    </row>
    <row r="103" spans="1:7" s="247" customFormat="1" ht="15.75" customHeight="1" x14ac:dyDescent="0.25">
      <c r="A103" s="273">
        <v>1</v>
      </c>
      <c r="B103" s="244">
        <v>2</v>
      </c>
      <c r="C103" s="298">
        <v>3</v>
      </c>
      <c r="D103" s="244">
        <v>4</v>
      </c>
      <c r="E103" s="244">
        <v>5</v>
      </c>
      <c r="F103" s="245">
        <v>6</v>
      </c>
      <c r="G103" s="245">
        <v>7</v>
      </c>
    </row>
    <row r="104" spans="1:7" s="247" customFormat="1" ht="14.25" customHeight="1" x14ac:dyDescent="0.25">
      <c r="A104" s="299">
        <v>1</v>
      </c>
      <c r="B104" s="286" t="s">
        <v>571</v>
      </c>
      <c r="C104" s="300">
        <v>1978</v>
      </c>
      <c r="D104" s="300" t="s">
        <v>506</v>
      </c>
      <c r="E104" s="300">
        <v>1</v>
      </c>
      <c r="F104" s="300">
        <v>0</v>
      </c>
      <c r="G104" s="300">
        <v>0</v>
      </c>
    </row>
    <row r="105" spans="1:7" s="247" customFormat="1" ht="14.25" customHeight="1" x14ac:dyDescent="0.25">
      <c r="A105" s="299">
        <v>2</v>
      </c>
      <c r="B105" s="286" t="s">
        <v>572</v>
      </c>
      <c r="C105" s="300">
        <v>1980</v>
      </c>
      <c r="D105" s="300" t="s">
        <v>506</v>
      </c>
      <c r="E105" s="300">
        <v>1</v>
      </c>
      <c r="F105" s="300">
        <v>0</v>
      </c>
      <c r="G105" s="300">
        <v>0</v>
      </c>
    </row>
    <row r="106" spans="1:7" s="247" customFormat="1" ht="14.25" customHeight="1" x14ac:dyDescent="0.25">
      <c r="A106" s="299">
        <v>3</v>
      </c>
      <c r="B106" s="286" t="s">
        <v>573</v>
      </c>
      <c r="C106" s="300">
        <v>1980</v>
      </c>
      <c r="D106" s="300" t="s">
        <v>506</v>
      </c>
      <c r="E106" s="300">
        <v>3</v>
      </c>
      <c r="F106" s="300">
        <v>0</v>
      </c>
      <c r="G106" s="300">
        <v>0</v>
      </c>
    </row>
    <row r="107" spans="1:7" s="247" customFormat="1" ht="14.25" customHeight="1" x14ac:dyDescent="0.25">
      <c r="A107" s="299">
        <v>4</v>
      </c>
      <c r="B107" s="286" t="s">
        <v>574</v>
      </c>
      <c r="C107" s="300">
        <v>1980</v>
      </c>
      <c r="D107" s="300" t="s">
        <v>506</v>
      </c>
      <c r="E107" s="300">
        <v>1</v>
      </c>
      <c r="F107" s="300">
        <f>+G107</f>
        <v>23</v>
      </c>
      <c r="G107" s="300">
        <v>23</v>
      </c>
    </row>
    <row r="108" spans="1:7" s="247" customFormat="1" ht="14.25" customHeight="1" x14ac:dyDescent="0.25">
      <c r="A108" s="299">
        <v>5</v>
      </c>
      <c r="B108" s="286" t="s">
        <v>575</v>
      </c>
      <c r="C108" s="300">
        <v>1997</v>
      </c>
      <c r="D108" s="300" t="s">
        <v>506</v>
      </c>
      <c r="E108" s="300">
        <v>1</v>
      </c>
      <c r="F108" s="300">
        <f t="shared" ref="F108:F128" si="1">+G108</f>
        <v>0</v>
      </c>
      <c r="G108" s="300">
        <v>0</v>
      </c>
    </row>
    <row r="109" spans="1:7" s="247" customFormat="1" ht="14.25" customHeight="1" x14ac:dyDescent="0.25">
      <c r="A109" s="299">
        <v>6</v>
      </c>
      <c r="B109" s="286" t="s">
        <v>576</v>
      </c>
      <c r="C109" s="300">
        <v>2008</v>
      </c>
      <c r="D109" s="300" t="s">
        <v>506</v>
      </c>
      <c r="E109" s="300">
        <v>1</v>
      </c>
      <c r="F109" s="300">
        <f t="shared" si="1"/>
        <v>0</v>
      </c>
      <c r="G109" s="300">
        <v>0</v>
      </c>
    </row>
    <row r="110" spans="1:7" s="247" customFormat="1" ht="14.25" customHeight="1" x14ac:dyDescent="0.25">
      <c r="A110" s="299">
        <v>7</v>
      </c>
      <c r="B110" s="286" t="s">
        <v>576</v>
      </c>
      <c r="C110" s="300">
        <v>2008</v>
      </c>
      <c r="D110" s="300" t="s">
        <v>506</v>
      </c>
      <c r="E110" s="300">
        <v>1</v>
      </c>
      <c r="F110" s="300">
        <f t="shared" si="1"/>
        <v>0</v>
      </c>
      <c r="G110" s="300">
        <v>0</v>
      </c>
    </row>
    <row r="111" spans="1:7" s="247" customFormat="1" ht="14.25" customHeight="1" x14ac:dyDescent="0.25">
      <c r="A111" s="299">
        <v>8</v>
      </c>
      <c r="B111" s="286" t="s">
        <v>577</v>
      </c>
      <c r="C111" s="300">
        <v>2008</v>
      </c>
      <c r="D111" s="300" t="s">
        <v>506</v>
      </c>
      <c r="E111" s="300">
        <v>5</v>
      </c>
      <c r="F111" s="300">
        <f t="shared" si="1"/>
        <v>485</v>
      </c>
      <c r="G111" s="300">
        <v>485</v>
      </c>
    </row>
    <row r="112" spans="1:7" s="247" customFormat="1" ht="14.25" customHeight="1" x14ac:dyDescent="0.25">
      <c r="A112" s="299">
        <v>9</v>
      </c>
      <c r="B112" s="286" t="s">
        <v>578</v>
      </c>
      <c r="C112" s="300">
        <v>2009</v>
      </c>
      <c r="D112" s="300" t="s">
        <v>506</v>
      </c>
      <c r="E112" s="300">
        <v>1</v>
      </c>
      <c r="F112" s="300">
        <f t="shared" si="1"/>
        <v>900</v>
      </c>
      <c r="G112" s="300">
        <v>900</v>
      </c>
    </row>
    <row r="113" spans="1:7" s="247" customFormat="1" ht="14.25" customHeight="1" x14ac:dyDescent="0.25">
      <c r="A113" s="299">
        <v>10</v>
      </c>
      <c r="B113" s="286" t="s">
        <v>579</v>
      </c>
      <c r="C113" s="300">
        <v>2009</v>
      </c>
      <c r="D113" s="300" t="s">
        <v>506</v>
      </c>
      <c r="E113" s="300">
        <v>1</v>
      </c>
      <c r="F113" s="300">
        <f t="shared" si="1"/>
        <v>650</v>
      </c>
      <c r="G113" s="300">
        <v>650</v>
      </c>
    </row>
    <row r="114" spans="1:7" s="247" customFormat="1" ht="14.25" customHeight="1" x14ac:dyDescent="0.25">
      <c r="A114" s="299">
        <v>11</v>
      </c>
      <c r="B114" s="286" t="s">
        <v>580</v>
      </c>
      <c r="C114" s="300">
        <v>2009</v>
      </c>
      <c r="D114" s="300" t="s">
        <v>506</v>
      </c>
      <c r="E114" s="300">
        <v>1</v>
      </c>
      <c r="F114" s="300">
        <f t="shared" si="1"/>
        <v>650</v>
      </c>
      <c r="G114" s="300">
        <v>650</v>
      </c>
    </row>
    <row r="115" spans="1:7" s="247" customFormat="1" ht="14.25" customHeight="1" x14ac:dyDescent="0.25">
      <c r="A115" s="299">
        <v>12</v>
      </c>
      <c r="B115" s="286" t="s">
        <v>581</v>
      </c>
      <c r="C115" s="300">
        <v>2010</v>
      </c>
      <c r="D115" s="300" t="s">
        <v>582</v>
      </c>
      <c r="E115" s="300">
        <v>1</v>
      </c>
      <c r="F115" s="300">
        <f t="shared" si="1"/>
        <v>3500</v>
      </c>
      <c r="G115" s="300">
        <v>3500</v>
      </c>
    </row>
    <row r="116" spans="1:7" s="247" customFormat="1" ht="14.25" customHeight="1" x14ac:dyDescent="0.25">
      <c r="A116" s="299">
        <v>13</v>
      </c>
      <c r="B116" s="286" t="s">
        <v>583</v>
      </c>
      <c r="C116" s="300">
        <v>2010</v>
      </c>
      <c r="D116" s="300" t="s">
        <v>582</v>
      </c>
      <c r="E116" s="300">
        <v>1</v>
      </c>
      <c r="F116" s="300">
        <f t="shared" si="1"/>
        <v>2500</v>
      </c>
      <c r="G116" s="300">
        <v>2500</v>
      </c>
    </row>
    <row r="117" spans="1:7" s="247" customFormat="1" ht="14.25" customHeight="1" x14ac:dyDescent="0.25">
      <c r="A117" s="299">
        <v>14</v>
      </c>
      <c r="B117" s="286" t="s">
        <v>584</v>
      </c>
      <c r="C117" s="300">
        <v>2011</v>
      </c>
      <c r="D117" s="300" t="s">
        <v>506</v>
      </c>
      <c r="E117" s="300">
        <v>2</v>
      </c>
      <c r="F117" s="300">
        <f t="shared" si="1"/>
        <v>1000</v>
      </c>
      <c r="G117" s="300">
        <v>1000</v>
      </c>
    </row>
    <row r="118" spans="1:7" s="247" customFormat="1" ht="14.25" customHeight="1" x14ac:dyDescent="0.25">
      <c r="A118" s="299">
        <v>15</v>
      </c>
      <c r="B118" s="286" t="s">
        <v>585</v>
      </c>
      <c r="C118" s="300">
        <v>2011</v>
      </c>
      <c r="D118" s="300" t="s">
        <v>506</v>
      </c>
      <c r="E118" s="300">
        <v>1</v>
      </c>
      <c r="F118" s="300">
        <f t="shared" si="1"/>
        <v>0</v>
      </c>
      <c r="G118" s="300"/>
    </row>
    <row r="119" spans="1:7" s="247" customFormat="1" ht="14.25" customHeight="1" x14ac:dyDescent="0.25">
      <c r="A119" s="299">
        <v>16</v>
      </c>
      <c r="B119" s="286" t="s">
        <v>586</v>
      </c>
      <c r="C119" s="300">
        <v>2011</v>
      </c>
      <c r="D119" s="300" t="s">
        <v>506</v>
      </c>
      <c r="E119" s="300">
        <v>50</v>
      </c>
      <c r="F119" s="300">
        <f t="shared" si="1"/>
        <v>0</v>
      </c>
      <c r="G119" s="300"/>
    </row>
    <row r="120" spans="1:7" s="247" customFormat="1" ht="14.25" customHeight="1" x14ac:dyDescent="0.25">
      <c r="A120" s="299">
        <v>17</v>
      </c>
      <c r="B120" s="286" t="s">
        <v>587</v>
      </c>
      <c r="C120" s="300">
        <v>2011</v>
      </c>
      <c r="D120" s="300" t="s">
        <v>506</v>
      </c>
      <c r="E120" s="300">
        <v>1</v>
      </c>
      <c r="F120" s="300">
        <f t="shared" si="1"/>
        <v>800</v>
      </c>
      <c r="G120" s="300">
        <v>800</v>
      </c>
    </row>
    <row r="121" spans="1:7" s="247" customFormat="1" ht="14.25" customHeight="1" x14ac:dyDescent="0.25">
      <c r="A121" s="299">
        <v>18</v>
      </c>
      <c r="B121" s="286" t="s">
        <v>588</v>
      </c>
      <c r="C121" s="300">
        <v>2011</v>
      </c>
      <c r="D121" s="300" t="s">
        <v>506</v>
      </c>
      <c r="E121" s="300">
        <v>1</v>
      </c>
      <c r="F121" s="300">
        <f t="shared" si="1"/>
        <v>1033</v>
      </c>
      <c r="G121" s="300">
        <v>1033</v>
      </c>
    </row>
    <row r="122" spans="1:7" s="247" customFormat="1" ht="14.25" customHeight="1" x14ac:dyDescent="0.25">
      <c r="A122" s="299">
        <v>19</v>
      </c>
      <c r="B122" s="286" t="s">
        <v>589</v>
      </c>
      <c r="C122" s="300">
        <v>2012</v>
      </c>
      <c r="D122" s="300" t="s">
        <v>506</v>
      </c>
      <c r="E122" s="300">
        <v>1</v>
      </c>
      <c r="F122" s="300">
        <f t="shared" si="1"/>
        <v>1700</v>
      </c>
      <c r="G122" s="300">
        <v>1700</v>
      </c>
    </row>
    <row r="123" spans="1:7" s="247" customFormat="1" ht="14.25" customHeight="1" x14ac:dyDescent="0.25">
      <c r="A123" s="299">
        <v>20</v>
      </c>
      <c r="B123" s="286" t="s">
        <v>590</v>
      </c>
      <c r="C123" s="300">
        <v>2013</v>
      </c>
      <c r="D123" s="300" t="s">
        <v>506</v>
      </c>
      <c r="E123" s="300">
        <v>1</v>
      </c>
      <c r="F123" s="300">
        <f t="shared" si="1"/>
        <v>0</v>
      </c>
      <c r="G123" s="300"/>
    </row>
    <row r="124" spans="1:7" s="247" customFormat="1" ht="14.25" customHeight="1" x14ac:dyDescent="0.25">
      <c r="A124" s="299">
        <v>21</v>
      </c>
      <c r="B124" s="286" t="s">
        <v>577</v>
      </c>
      <c r="C124" s="300">
        <v>2016</v>
      </c>
      <c r="D124" s="300" t="s">
        <v>506</v>
      </c>
      <c r="E124" s="300">
        <v>1</v>
      </c>
      <c r="F124" s="300">
        <f t="shared" si="1"/>
        <v>0</v>
      </c>
      <c r="G124" s="300"/>
    </row>
    <row r="125" spans="1:7" s="247" customFormat="1" ht="14.25" customHeight="1" x14ac:dyDescent="0.25">
      <c r="A125" s="299">
        <v>22</v>
      </c>
      <c r="B125" s="286" t="s">
        <v>591</v>
      </c>
      <c r="C125" s="300"/>
      <c r="D125" s="300" t="s">
        <v>506</v>
      </c>
      <c r="E125" s="300">
        <v>23</v>
      </c>
      <c r="F125" s="300">
        <f t="shared" si="1"/>
        <v>4255</v>
      </c>
      <c r="G125" s="300">
        <v>4255</v>
      </c>
    </row>
    <row r="126" spans="1:7" s="247" customFormat="1" ht="14.25" customHeight="1" x14ac:dyDescent="0.25">
      <c r="A126" s="299">
        <v>23</v>
      </c>
      <c r="B126" s="286" t="s">
        <v>592</v>
      </c>
      <c r="C126" s="300"/>
      <c r="D126" s="300" t="s">
        <v>506</v>
      </c>
      <c r="E126" s="300">
        <v>1</v>
      </c>
      <c r="F126" s="300">
        <f t="shared" si="1"/>
        <v>0</v>
      </c>
      <c r="G126" s="300">
        <v>0</v>
      </c>
    </row>
    <row r="127" spans="1:7" s="247" customFormat="1" ht="14.25" customHeight="1" x14ac:dyDescent="0.25">
      <c r="A127" s="299">
        <v>24</v>
      </c>
      <c r="B127" s="286" t="s">
        <v>593</v>
      </c>
      <c r="C127" s="300"/>
      <c r="D127" s="300" t="s">
        <v>506</v>
      </c>
      <c r="E127" s="300">
        <v>1</v>
      </c>
      <c r="F127" s="300">
        <f t="shared" si="1"/>
        <v>0</v>
      </c>
      <c r="G127" s="300">
        <v>0</v>
      </c>
    </row>
    <row r="128" spans="1:7" s="247" customFormat="1" ht="14.25" customHeight="1" x14ac:dyDescent="0.25">
      <c r="A128" s="299">
        <v>25</v>
      </c>
      <c r="B128" s="286" t="s">
        <v>594</v>
      </c>
      <c r="C128" s="300"/>
      <c r="D128" s="300" t="s">
        <v>506</v>
      </c>
      <c r="E128" s="300">
        <v>3</v>
      </c>
      <c r="F128" s="300">
        <f t="shared" si="1"/>
        <v>1500</v>
      </c>
      <c r="G128" s="300">
        <v>1500</v>
      </c>
    </row>
    <row r="129" spans="1:7" s="247" customFormat="1" ht="12" customHeight="1" x14ac:dyDescent="0.25">
      <c r="A129" s="286"/>
      <c r="B129" s="287" t="s">
        <v>39</v>
      </c>
      <c r="C129" s="288"/>
      <c r="D129" s="288"/>
      <c r="E129" s="288"/>
      <c r="F129" s="288">
        <f>SUM(F104:F128)</f>
        <v>18996</v>
      </c>
      <c r="G129" s="288">
        <f>SUM(G104:G128)</f>
        <v>18996</v>
      </c>
    </row>
    <row r="130" spans="1:7" s="247" customFormat="1" ht="12" customHeight="1" x14ac:dyDescent="0.25">
      <c r="A130" s="304"/>
      <c r="B130" s="290"/>
      <c r="C130" s="291"/>
      <c r="D130" s="291"/>
      <c r="E130" s="291"/>
      <c r="F130" s="291"/>
      <c r="G130" s="291"/>
    </row>
    <row r="131" spans="1:7" s="247" customFormat="1" ht="12" customHeight="1" x14ac:dyDescent="0.25">
      <c r="A131" s="294" t="s">
        <v>595</v>
      </c>
      <c r="B131" s="294"/>
      <c r="C131" s="294"/>
      <c r="D131" s="294"/>
      <c r="E131" s="294"/>
      <c r="F131" s="294"/>
      <c r="G131" s="294"/>
    </row>
    <row r="132" spans="1:7" s="247" customFormat="1" ht="12" customHeight="1" x14ac:dyDescent="0.25"/>
    <row r="133" spans="1:7" s="247" customFormat="1" ht="40.5" customHeight="1" x14ac:dyDescent="0.25">
      <c r="A133" s="295" t="s">
        <v>498</v>
      </c>
      <c r="B133" s="296" t="s">
        <v>499</v>
      </c>
      <c r="C133" s="297" t="s">
        <v>500</v>
      </c>
      <c r="D133" s="295" t="s">
        <v>501</v>
      </c>
      <c r="E133" s="295" t="s">
        <v>502</v>
      </c>
      <c r="F133" s="297" t="s">
        <v>503</v>
      </c>
      <c r="G133" s="297" t="s">
        <v>504</v>
      </c>
    </row>
    <row r="134" spans="1:7" s="247" customFormat="1" ht="17.25" customHeight="1" x14ac:dyDescent="0.25">
      <c r="A134" s="273">
        <v>1</v>
      </c>
      <c r="B134" s="244">
        <v>2</v>
      </c>
      <c r="C134" s="298">
        <v>3</v>
      </c>
      <c r="D134" s="244">
        <v>4</v>
      </c>
      <c r="E134" s="244">
        <v>5</v>
      </c>
      <c r="F134" s="245">
        <v>6</v>
      </c>
      <c r="G134" s="245">
        <v>7</v>
      </c>
    </row>
    <row r="135" spans="1:7" s="247" customFormat="1" ht="15" customHeight="1" x14ac:dyDescent="0.25">
      <c r="A135" s="299">
        <v>1</v>
      </c>
      <c r="B135" s="286" t="s">
        <v>596</v>
      </c>
      <c r="C135" s="300">
        <v>2004</v>
      </c>
      <c r="D135" s="300" t="s">
        <v>506</v>
      </c>
      <c r="E135" s="300">
        <v>1</v>
      </c>
      <c r="F135" s="300">
        <v>100000</v>
      </c>
      <c r="G135" s="300">
        <v>100000</v>
      </c>
    </row>
    <row r="136" spans="1:7" s="247" customFormat="1" ht="15" customHeight="1" x14ac:dyDescent="0.25">
      <c r="A136" s="299">
        <v>2</v>
      </c>
      <c r="B136" s="286" t="s">
        <v>597</v>
      </c>
      <c r="C136" s="300">
        <v>2005</v>
      </c>
      <c r="D136" s="300" t="s">
        <v>506</v>
      </c>
      <c r="E136" s="300">
        <v>8</v>
      </c>
      <c r="F136" s="300">
        <v>11000</v>
      </c>
      <c r="G136" s="300">
        <v>11000</v>
      </c>
    </row>
    <row r="137" spans="1:7" s="247" customFormat="1" ht="12" customHeight="1" x14ac:dyDescent="0.25">
      <c r="A137" s="286"/>
      <c r="B137" s="287" t="s">
        <v>39</v>
      </c>
      <c r="C137" s="288"/>
      <c r="D137" s="288"/>
      <c r="E137" s="288"/>
      <c r="F137" s="288">
        <f>SUM(F135:F136)</f>
        <v>111000</v>
      </c>
      <c r="G137" s="288">
        <f>SUM(G135:G136)</f>
        <v>111000</v>
      </c>
    </row>
    <row r="138" spans="1:7" s="247" customFormat="1" ht="28.5" customHeight="1" x14ac:dyDescent="0.25">
      <c r="A138" s="289"/>
      <c r="B138" s="290"/>
      <c r="C138" s="291"/>
      <c r="D138" s="291"/>
      <c r="E138" s="291"/>
      <c r="F138" s="291"/>
      <c r="G138" s="291"/>
    </row>
    <row r="139" spans="1:7" s="247" customFormat="1" ht="12" customHeight="1" x14ac:dyDescent="0.25">
      <c r="A139" s="304"/>
      <c r="B139" s="290"/>
      <c r="C139" s="291"/>
      <c r="D139" s="291"/>
      <c r="E139" s="291"/>
      <c r="F139" s="291"/>
      <c r="G139" s="291"/>
    </row>
    <row r="140" spans="1:7" s="247" customFormat="1" ht="26.25" customHeight="1" x14ac:dyDescent="0.25">
      <c r="A140" s="294" t="s">
        <v>598</v>
      </c>
      <c r="B140" s="294"/>
      <c r="C140" s="294"/>
      <c r="D140" s="294"/>
      <c r="E140" s="294"/>
      <c r="F140" s="294"/>
      <c r="G140" s="294"/>
    </row>
    <row r="141" spans="1:7" s="247" customFormat="1" ht="43.5" customHeight="1" x14ac:dyDescent="0.25">
      <c r="A141" s="295" t="s">
        <v>498</v>
      </c>
      <c r="B141" s="296" t="s">
        <v>499</v>
      </c>
      <c r="C141" s="297" t="s">
        <v>500</v>
      </c>
      <c r="D141" s="295" t="s">
        <v>501</v>
      </c>
      <c r="E141" s="295" t="s">
        <v>502</v>
      </c>
      <c r="F141" s="297" t="s">
        <v>503</v>
      </c>
      <c r="G141" s="297" t="s">
        <v>504</v>
      </c>
    </row>
    <row r="142" spans="1:7" s="247" customFormat="1" x14ac:dyDescent="0.25">
      <c r="A142" s="273">
        <v>1</v>
      </c>
      <c r="B142" s="244">
        <v>2</v>
      </c>
      <c r="C142" s="298">
        <v>3</v>
      </c>
      <c r="D142" s="244">
        <v>4</v>
      </c>
      <c r="E142" s="244">
        <v>5</v>
      </c>
      <c r="F142" s="245">
        <v>6</v>
      </c>
      <c r="G142" s="245">
        <v>7</v>
      </c>
    </row>
    <row r="143" spans="1:7" s="247" customFormat="1" x14ac:dyDescent="0.25">
      <c r="A143" s="299">
        <v>1</v>
      </c>
      <c r="B143" s="286" t="s">
        <v>599</v>
      </c>
      <c r="C143" s="300"/>
      <c r="D143" s="300" t="s">
        <v>506</v>
      </c>
      <c r="E143" s="300">
        <v>5</v>
      </c>
      <c r="F143" s="300">
        <v>155</v>
      </c>
      <c r="G143" s="300">
        <v>155</v>
      </c>
    </row>
    <row r="144" spans="1:7" s="247" customFormat="1" x14ac:dyDescent="0.25">
      <c r="A144" s="299">
        <v>2</v>
      </c>
      <c r="B144" s="286" t="s">
        <v>600</v>
      </c>
      <c r="C144" s="300"/>
      <c r="D144" s="300" t="s">
        <v>506</v>
      </c>
      <c r="E144" s="300">
        <v>1</v>
      </c>
      <c r="F144" s="300">
        <v>3000</v>
      </c>
      <c r="G144" s="300">
        <v>3000</v>
      </c>
    </row>
    <row r="145" spans="1:7" s="247" customFormat="1" x14ac:dyDescent="0.25">
      <c r="A145" s="299">
        <v>3</v>
      </c>
      <c r="B145" s="286" t="s">
        <v>601</v>
      </c>
      <c r="C145" s="300">
        <v>2014</v>
      </c>
      <c r="D145" s="300" t="s">
        <v>506</v>
      </c>
      <c r="E145" s="300">
        <v>15</v>
      </c>
      <c r="F145" s="300">
        <v>15000</v>
      </c>
      <c r="G145" s="300">
        <v>15000</v>
      </c>
    </row>
    <row r="146" spans="1:7" s="247" customFormat="1" x14ac:dyDescent="0.25">
      <c r="A146" s="299">
        <v>4</v>
      </c>
      <c r="B146" s="286" t="s">
        <v>602</v>
      </c>
      <c r="C146" s="300">
        <v>2015</v>
      </c>
      <c r="D146" s="300" t="s">
        <v>506</v>
      </c>
      <c r="E146" s="300">
        <v>10</v>
      </c>
      <c r="F146" s="300">
        <v>30000</v>
      </c>
      <c r="G146" s="300">
        <v>30000</v>
      </c>
    </row>
    <row r="147" spans="1:7" s="247" customFormat="1" x14ac:dyDescent="0.25">
      <c r="A147" s="299">
        <v>5</v>
      </c>
      <c r="B147" s="286" t="s">
        <v>603</v>
      </c>
      <c r="C147" s="300"/>
      <c r="D147" s="300" t="s">
        <v>506</v>
      </c>
      <c r="E147" s="300">
        <v>1</v>
      </c>
      <c r="F147" s="300"/>
      <c r="G147" s="300"/>
    </row>
    <row r="148" spans="1:7" s="247" customFormat="1" x14ac:dyDescent="0.25">
      <c r="A148" s="286"/>
      <c r="B148" s="287" t="s">
        <v>39</v>
      </c>
      <c r="C148" s="286"/>
      <c r="D148" s="286"/>
      <c r="E148" s="288"/>
      <c r="F148" s="288">
        <f t="shared" ref="F148:G148" si="2">SUM(F143:F147)</f>
        <v>48155</v>
      </c>
      <c r="G148" s="288">
        <f t="shared" si="2"/>
        <v>48155</v>
      </c>
    </row>
    <row r="149" spans="1:7" s="247" customFormat="1" ht="25.5" customHeight="1" x14ac:dyDescent="0.25">
      <c r="A149" s="294" t="s">
        <v>604</v>
      </c>
      <c r="B149" s="294"/>
      <c r="C149" s="294"/>
      <c r="D149" s="294"/>
      <c r="E149" s="294"/>
      <c r="F149" s="294"/>
      <c r="G149" s="294"/>
    </row>
    <row r="150" spans="1:7" s="247" customFormat="1" ht="43.5" customHeight="1" x14ac:dyDescent="0.25">
      <c r="A150" s="295" t="s">
        <v>498</v>
      </c>
      <c r="B150" s="296" t="s">
        <v>499</v>
      </c>
      <c r="C150" s="297" t="s">
        <v>500</v>
      </c>
      <c r="D150" s="295" t="s">
        <v>501</v>
      </c>
      <c r="E150" s="295" t="s">
        <v>502</v>
      </c>
      <c r="F150" s="297" t="s">
        <v>503</v>
      </c>
      <c r="G150" s="297" t="s">
        <v>504</v>
      </c>
    </row>
    <row r="151" spans="1:7" s="247" customFormat="1" x14ac:dyDescent="0.25">
      <c r="A151" s="273">
        <v>1</v>
      </c>
      <c r="B151" s="244">
        <v>2</v>
      </c>
      <c r="C151" s="298">
        <v>3</v>
      </c>
      <c r="D151" s="244">
        <v>4</v>
      </c>
      <c r="E151" s="244">
        <v>5</v>
      </c>
      <c r="F151" s="245">
        <v>6</v>
      </c>
      <c r="G151" s="245">
        <v>7</v>
      </c>
    </row>
    <row r="152" spans="1:7" s="247" customFormat="1" x14ac:dyDescent="0.25">
      <c r="A152" s="299">
        <v>1</v>
      </c>
      <c r="B152" s="286" t="s">
        <v>605</v>
      </c>
      <c r="C152" s="300">
        <v>2016</v>
      </c>
      <c r="D152" s="300" t="s">
        <v>606</v>
      </c>
      <c r="E152" s="300">
        <v>20</v>
      </c>
      <c r="F152" s="300">
        <v>140000</v>
      </c>
      <c r="G152" s="300">
        <f>+F152</f>
        <v>140000</v>
      </c>
    </row>
    <row r="153" spans="1:7" s="247" customFormat="1" x14ac:dyDescent="0.25">
      <c r="A153" s="299">
        <v>2</v>
      </c>
      <c r="B153" s="286" t="s">
        <v>607</v>
      </c>
      <c r="C153" s="300">
        <v>2016</v>
      </c>
      <c r="D153" s="300" t="s">
        <v>608</v>
      </c>
      <c r="E153" s="300">
        <v>20</v>
      </c>
      <c r="F153" s="300">
        <v>30000</v>
      </c>
      <c r="G153" s="300">
        <f t="shared" ref="G153:G164" si="3">+F153</f>
        <v>30000</v>
      </c>
    </row>
    <row r="154" spans="1:7" s="247" customFormat="1" x14ac:dyDescent="0.25">
      <c r="A154" s="299">
        <v>3</v>
      </c>
      <c r="B154" s="286" t="s">
        <v>609</v>
      </c>
      <c r="C154" s="300"/>
      <c r="D154" s="300" t="s">
        <v>506</v>
      </c>
      <c r="E154" s="300">
        <v>2</v>
      </c>
      <c r="F154" s="300">
        <v>2265.06</v>
      </c>
      <c r="G154" s="300">
        <f t="shared" si="3"/>
        <v>2265.06</v>
      </c>
    </row>
    <row r="155" spans="1:7" s="247" customFormat="1" x14ac:dyDescent="0.25">
      <c r="A155" s="299">
        <v>4</v>
      </c>
      <c r="B155" s="286" t="s">
        <v>610</v>
      </c>
      <c r="C155" s="300"/>
      <c r="D155" s="300" t="s">
        <v>506</v>
      </c>
      <c r="E155" s="300">
        <v>2</v>
      </c>
      <c r="F155" s="300">
        <v>1893.88</v>
      </c>
      <c r="G155" s="300">
        <f t="shared" si="3"/>
        <v>1893.88</v>
      </c>
    </row>
    <row r="156" spans="1:7" s="247" customFormat="1" x14ac:dyDescent="0.25">
      <c r="A156" s="299">
        <v>5</v>
      </c>
      <c r="B156" s="286" t="s">
        <v>610</v>
      </c>
      <c r="C156" s="300"/>
      <c r="D156" s="300" t="s">
        <v>506</v>
      </c>
      <c r="E156" s="300">
        <v>19</v>
      </c>
      <c r="F156" s="300">
        <v>27526.25</v>
      </c>
      <c r="G156" s="300">
        <f t="shared" si="3"/>
        <v>27526.25</v>
      </c>
    </row>
    <row r="157" spans="1:7" s="247" customFormat="1" x14ac:dyDescent="0.25">
      <c r="A157" s="299">
        <v>6</v>
      </c>
      <c r="B157" s="286" t="s">
        <v>611</v>
      </c>
      <c r="C157" s="300"/>
      <c r="D157" s="300" t="s">
        <v>506</v>
      </c>
      <c r="E157" s="300">
        <v>21</v>
      </c>
      <c r="F157" s="300">
        <v>2744.28</v>
      </c>
      <c r="G157" s="300">
        <f t="shared" si="3"/>
        <v>2744.28</v>
      </c>
    </row>
    <row r="158" spans="1:7" s="247" customFormat="1" x14ac:dyDescent="0.25">
      <c r="A158" s="299">
        <v>7</v>
      </c>
      <c r="B158" s="286" t="s">
        <v>612</v>
      </c>
      <c r="C158" s="300"/>
      <c r="D158" s="300" t="s">
        <v>506</v>
      </c>
      <c r="E158" s="300">
        <v>2</v>
      </c>
      <c r="F158" s="300">
        <v>950.4</v>
      </c>
      <c r="G158" s="300">
        <f t="shared" si="3"/>
        <v>950.4</v>
      </c>
    </row>
    <row r="159" spans="1:7" s="247" customFormat="1" x14ac:dyDescent="0.25">
      <c r="A159" s="299">
        <v>8</v>
      </c>
      <c r="B159" s="286" t="s">
        <v>613</v>
      </c>
      <c r="C159" s="300"/>
      <c r="D159" s="300" t="s">
        <v>506</v>
      </c>
      <c r="E159" s="300">
        <v>2</v>
      </c>
      <c r="F159" s="300">
        <v>6117.58</v>
      </c>
      <c r="G159" s="300">
        <f t="shared" si="3"/>
        <v>6117.58</v>
      </c>
    </row>
    <row r="160" spans="1:7" s="247" customFormat="1" x14ac:dyDescent="0.25">
      <c r="A160" s="299">
        <v>9</v>
      </c>
      <c r="B160" s="286" t="s">
        <v>614</v>
      </c>
      <c r="C160" s="300"/>
      <c r="D160" s="300" t="s">
        <v>506</v>
      </c>
      <c r="E160" s="300">
        <v>2</v>
      </c>
      <c r="F160" s="300">
        <v>6652.68</v>
      </c>
      <c r="G160" s="300">
        <f t="shared" si="3"/>
        <v>6652.68</v>
      </c>
    </row>
    <row r="161" spans="1:7" s="247" customFormat="1" x14ac:dyDescent="0.25">
      <c r="A161" s="299">
        <v>10</v>
      </c>
      <c r="B161" s="286" t="s">
        <v>615</v>
      </c>
      <c r="C161" s="300"/>
      <c r="D161" s="300" t="s">
        <v>506</v>
      </c>
      <c r="E161" s="300">
        <v>2</v>
      </c>
      <c r="F161" s="300">
        <v>7949.96</v>
      </c>
      <c r="G161" s="300">
        <f t="shared" si="3"/>
        <v>7949.96</v>
      </c>
    </row>
    <row r="162" spans="1:7" s="247" customFormat="1" x14ac:dyDescent="0.25">
      <c r="A162" s="299">
        <v>11</v>
      </c>
      <c r="B162" s="286" t="s">
        <v>616</v>
      </c>
      <c r="C162" s="300"/>
      <c r="D162" s="300" t="s">
        <v>608</v>
      </c>
      <c r="E162" s="300">
        <v>2</v>
      </c>
      <c r="F162" s="300">
        <v>2940.38</v>
      </c>
      <c r="G162" s="300">
        <f t="shared" si="3"/>
        <v>2940.38</v>
      </c>
    </row>
    <row r="163" spans="1:7" s="247" customFormat="1" x14ac:dyDescent="0.25">
      <c r="A163" s="299">
        <v>12</v>
      </c>
      <c r="B163" s="286" t="s">
        <v>617</v>
      </c>
      <c r="C163" s="300"/>
      <c r="D163" s="300" t="s">
        <v>608</v>
      </c>
      <c r="E163" s="300">
        <v>2</v>
      </c>
      <c r="F163" s="300">
        <v>25894.28</v>
      </c>
      <c r="G163" s="300">
        <f t="shared" si="3"/>
        <v>25894.28</v>
      </c>
    </row>
    <row r="164" spans="1:7" s="247" customFormat="1" x14ac:dyDescent="0.25">
      <c r="A164" s="299">
        <v>13</v>
      </c>
      <c r="B164" s="286" t="s">
        <v>618</v>
      </c>
      <c r="C164" s="300"/>
      <c r="D164" s="300" t="s">
        <v>608</v>
      </c>
      <c r="E164" s="300">
        <v>2</v>
      </c>
      <c r="F164" s="300">
        <v>7810.3</v>
      </c>
      <c r="G164" s="300">
        <f t="shared" si="3"/>
        <v>7810.3</v>
      </c>
    </row>
    <row r="165" spans="1:7" s="247" customFormat="1" ht="19.5" customHeight="1" x14ac:dyDescent="0.25">
      <c r="A165" s="299"/>
      <c r="B165" s="287" t="s">
        <v>39</v>
      </c>
      <c r="C165" s="300"/>
      <c r="D165" s="300"/>
      <c r="E165" s="288"/>
      <c r="F165" s="288">
        <f>SUM(F152:F164)</f>
        <v>262745.05</v>
      </c>
      <c r="G165" s="288">
        <f>SUM(G152:G164)</f>
        <v>262745.05</v>
      </c>
    </row>
    <row r="166" spans="1:7" s="247" customFormat="1" ht="12" customHeight="1" x14ac:dyDescent="0.25">
      <c r="A166" s="305"/>
      <c r="B166" s="290"/>
      <c r="C166" s="302"/>
      <c r="D166" s="302"/>
      <c r="E166" s="291"/>
      <c r="F166" s="291"/>
      <c r="G166" s="291"/>
    </row>
    <row r="167" spans="1:7" s="247" customFormat="1" ht="12" customHeight="1" x14ac:dyDescent="0.25">
      <c r="A167" s="294" t="s">
        <v>619</v>
      </c>
      <c r="B167" s="294"/>
      <c r="C167" s="294"/>
      <c r="D167" s="294"/>
      <c r="E167" s="294"/>
      <c r="F167" s="294"/>
      <c r="G167" s="294"/>
    </row>
    <row r="168" spans="1:7" s="247" customFormat="1" ht="12" customHeight="1" x14ac:dyDescent="0.25"/>
    <row r="169" spans="1:7" s="247" customFormat="1" ht="37.5" customHeight="1" x14ac:dyDescent="0.25">
      <c r="A169" s="295" t="s">
        <v>498</v>
      </c>
      <c r="B169" s="296" t="s">
        <v>499</v>
      </c>
      <c r="C169" s="297" t="s">
        <v>500</v>
      </c>
      <c r="D169" s="295" t="s">
        <v>501</v>
      </c>
      <c r="E169" s="295" t="s">
        <v>502</v>
      </c>
      <c r="F169" s="297" t="s">
        <v>503</v>
      </c>
      <c r="G169" s="297" t="s">
        <v>504</v>
      </c>
    </row>
    <row r="170" spans="1:7" s="247" customFormat="1" ht="16.5" customHeight="1" x14ac:dyDescent="0.25">
      <c r="A170" s="273">
        <v>1</v>
      </c>
      <c r="B170" s="244">
        <v>2</v>
      </c>
      <c r="C170" s="298">
        <v>3</v>
      </c>
      <c r="D170" s="244">
        <v>4</v>
      </c>
      <c r="E170" s="244">
        <v>5</v>
      </c>
      <c r="F170" s="245">
        <v>6</v>
      </c>
      <c r="G170" s="245">
        <v>7</v>
      </c>
    </row>
    <row r="171" spans="1:7" s="247" customFormat="1" ht="17.25" customHeight="1" x14ac:dyDescent="0.25">
      <c r="A171" s="299">
        <v>1</v>
      </c>
      <c r="B171" s="286" t="s">
        <v>620</v>
      </c>
      <c r="C171" s="300"/>
      <c r="D171" s="300" t="s">
        <v>506</v>
      </c>
      <c r="E171" s="300">
        <v>1</v>
      </c>
      <c r="F171" s="300">
        <v>12900</v>
      </c>
      <c r="G171" s="300">
        <f>+F171</f>
        <v>12900</v>
      </c>
    </row>
    <row r="172" spans="1:7" s="247" customFormat="1" ht="17.25" customHeight="1" x14ac:dyDescent="0.25">
      <c r="A172" s="299">
        <v>2</v>
      </c>
      <c r="B172" s="286" t="s">
        <v>621</v>
      </c>
      <c r="C172" s="300"/>
      <c r="D172" s="300" t="s">
        <v>506</v>
      </c>
      <c r="E172" s="300">
        <v>3</v>
      </c>
      <c r="F172" s="300">
        <v>36000</v>
      </c>
      <c r="G172" s="300">
        <f t="shared" ref="G172:G173" si="4">+F172</f>
        <v>36000</v>
      </c>
    </row>
    <row r="173" spans="1:7" s="247" customFormat="1" ht="17.25" customHeight="1" x14ac:dyDescent="0.25">
      <c r="A173" s="299">
        <v>3</v>
      </c>
      <c r="B173" s="286" t="s">
        <v>622</v>
      </c>
      <c r="C173" s="300"/>
      <c r="D173" s="300" t="s">
        <v>506</v>
      </c>
      <c r="E173" s="300">
        <v>3</v>
      </c>
      <c r="F173" s="300">
        <v>474</v>
      </c>
      <c r="G173" s="300">
        <f t="shared" si="4"/>
        <v>474</v>
      </c>
    </row>
    <row r="174" spans="1:7" s="247" customFormat="1" ht="17.25" customHeight="1" x14ac:dyDescent="0.25">
      <c r="A174" s="299">
        <v>4</v>
      </c>
      <c r="B174" s="286" t="s">
        <v>531</v>
      </c>
      <c r="C174" s="300"/>
      <c r="D174" s="300" t="s">
        <v>506</v>
      </c>
      <c r="E174" s="300">
        <v>2</v>
      </c>
      <c r="F174" s="300">
        <v>5000</v>
      </c>
      <c r="G174" s="300">
        <f>+F174</f>
        <v>5000</v>
      </c>
    </row>
    <row r="175" spans="1:7" s="247" customFormat="1" ht="19.5" customHeight="1" x14ac:dyDescent="0.25">
      <c r="A175" s="286"/>
      <c r="B175" s="287" t="s">
        <v>39</v>
      </c>
      <c r="C175" s="300"/>
      <c r="D175" s="300"/>
      <c r="E175" s="288"/>
      <c r="F175" s="288">
        <f>SUM(F171:F171)</f>
        <v>12900</v>
      </c>
      <c r="G175" s="288">
        <f>SUM(G171:G171)</f>
        <v>12900</v>
      </c>
    </row>
    <row r="176" spans="1:7" s="247" customFormat="1" x14ac:dyDescent="0.25"/>
    <row r="177" spans="1:6" ht="15.75" customHeight="1" x14ac:dyDescent="0.25">
      <c r="A177" s="51" t="s">
        <v>50</v>
      </c>
      <c r="B177" s="51"/>
      <c r="C177" s="51"/>
      <c r="F177" s="51"/>
    </row>
    <row r="178" spans="1:6" ht="25.5" customHeight="1" x14ac:dyDescent="0.25">
      <c r="A178" s="51" t="s">
        <v>52</v>
      </c>
      <c r="B178" s="51"/>
      <c r="C178" s="51"/>
      <c r="F178" s="51"/>
    </row>
    <row r="179" spans="1:6" ht="18" customHeight="1" x14ac:dyDescent="0.25">
      <c r="A179" s="52" t="s">
        <v>54</v>
      </c>
      <c r="B179" s="53"/>
      <c r="C179" s="52" t="s">
        <v>55</v>
      </c>
      <c r="F179" s="52"/>
    </row>
    <row r="180" spans="1:6" ht="14.25" customHeight="1" x14ac:dyDescent="0.25">
      <c r="A180" s="51" t="s">
        <v>57</v>
      </c>
      <c r="B180" s="51"/>
      <c r="C180" s="51"/>
      <c r="F180" s="51"/>
    </row>
    <row r="181" spans="1:6" ht="20.25" customHeight="1" x14ac:dyDescent="0.25">
      <c r="A181" s="51" t="s">
        <v>59</v>
      </c>
      <c r="B181" s="51"/>
      <c r="C181" s="51"/>
      <c r="F181" s="51"/>
    </row>
    <row r="182" spans="1:6" ht="25.5" customHeight="1" x14ac:dyDescent="0.25">
      <c r="A182" s="51" t="s">
        <v>38</v>
      </c>
      <c r="B182" s="51"/>
      <c r="C182" s="51"/>
      <c r="F182" s="51"/>
    </row>
    <row r="183" spans="1:6" ht="19.5" customHeight="1" x14ac:dyDescent="0.25">
      <c r="A183" s="51" t="s">
        <v>63</v>
      </c>
      <c r="B183" s="51"/>
      <c r="C183" s="51"/>
      <c r="F183" s="51"/>
    </row>
  </sheetData>
  <mergeCells count="12">
    <mergeCell ref="A89:G89"/>
    <mergeCell ref="A100:G100"/>
    <mergeCell ref="A131:G131"/>
    <mergeCell ref="A140:G140"/>
    <mergeCell ref="A149:G149"/>
    <mergeCell ref="A167:G167"/>
    <mergeCell ref="E1:G1"/>
    <mergeCell ref="A2:G2"/>
    <mergeCell ref="A3:G3"/>
    <mergeCell ref="A54:G54"/>
    <mergeCell ref="A63:G63"/>
    <mergeCell ref="A78:G7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Sheet1</vt:lpstr>
      <vt:lpstr>2017</vt:lpstr>
      <vt:lpstr>հավելված 1</vt:lpstr>
      <vt:lpstr>հավելված 2</vt:lpstr>
      <vt:lpstr>հավելված 3</vt:lpstr>
      <vt:lpstr>հավելված 4</vt:lpstr>
      <vt:lpstr>Sheet2</vt:lpstr>
      <vt:lpstr>Sheet3</vt:lpstr>
      <vt:lpstr>'2017'!Заголовки_для_печати</vt:lpstr>
      <vt:lpstr>'հավելված 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2018-10-10T13:35:00Z</dcterms:modified>
</cp:coreProperties>
</file>