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 firstSheet="1" activeTab="4"/>
  </bookViews>
  <sheets>
    <sheet name="Sheet1" sheetId="1" state="hidden" r:id="rId1"/>
    <sheet name="avagani" sheetId="12" r:id="rId2"/>
    <sheet name="հավելված 2" sheetId="22" r:id="rId3"/>
    <sheet name="հավելված 3" sheetId="8" r:id="rId4"/>
    <sheet name="հավելված 4" sheetId="23" r:id="rId5"/>
    <sheet name="Sheet2" sheetId="2" state="hidden" r:id="rId6"/>
    <sheet name="Sheet3" sheetId="3" state="hidden" r:id="rId7"/>
  </sheets>
  <calcPr calcId="162913"/>
</workbook>
</file>

<file path=xl/calcChain.xml><?xml version="1.0" encoding="utf-8"?>
<calcChain xmlns="http://schemas.openxmlformats.org/spreadsheetml/2006/main">
  <c r="Q6" i="12" l="1"/>
  <c r="E7" i="12"/>
  <c r="F30" i="23" l="1"/>
  <c r="E37" i="12" l="1"/>
  <c r="E365" i="22" l="1"/>
  <c r="D365" i="22"/>
  <c r="C365" i="22"/>
  <c r="E341" i="22"/>
  <c r="E340" i="22"/>
  <c r="E30" i="22" l="1"/>
  <c r="E50" i="22" l="1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46" i="22"/>
  <c r="E247" i="22"/>
  <c r="E248" i="22"/>
  <c r="E249" i="22"/>
  <c r="E250" i="22"/>
  <c r="E251" i="22"/>
  <c r="E252" i="22"/>
  <c r="E253" i="22"/>
  <c r="E254" i="22"/>
  <c r="E255" i="22"/>
  <c r="E256" i="22"/>
  <c r="E257" i="22"/>
  <c r="E258" i="22"/>
  <c r="E259" i="22"/>
  <c r="E260" i="22"/>
  <c r="E261" i="22"/>
  <c r="E262" i="22"/>
  <c r="E263" i="22"/>
  <c r="E264" i="22"/>
  <c r="E265" i="22"/>
  <c r="E266" i="22"/>
  <c r="E267" i="22"/>
  <c r="E268" i="22"/>
  <c r="E269" i="22"/>
  <c r="E270" i="22"/>
  <c r="E271" i="22"/>
  <c r="E272" i="22"/>
  <c r="E273" i="22"/>
  <c r="E274" i="22"/>
  <c r="E275" i="22"/>
  <c r="E276" i="22"/>
  <c r="E277" i="22"/>
  <c r="E278" i="22"/>
  <c r="E279" i="22"/>
  <c r="E280" i="22"/>
  <c r="E281" i="22"/>
  <c r="E282" i="22"/>
  <c r="E283" i="22"/>
  <c r="E284" i="22"/>
  <c r="E285" i="22"/>
  <c r="E286" i="22"/>
  <c r="E287" i="22"/>
  <c r="E288" i="22"/>
  <c r="E289" i="22"/>
  <c r="E290" i="22"/>
  <c r="E291" i="22"/>
  <c r="E292" i="22"/>
  <c r="E293" i="22"/>
  <c r="E294" i="22"/>
  <c r="E295" i="22"/>
  <c r="E296" i="22"/>
  <c r="E297" i="22"/>
  <c r="E298" i="22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E318" i="22"/>
  <c r="E319" i="22"/>
  <c r="E320" i="22"/>
  <c r="E321" i="22"/>
  <c r="E322" i="22"/>
  <c r="E323" i="22"/>
  <c r="E324" i="22"/>
  <c r="E325" i="22"/>
  <c r="E326" i="22"/>
  <c r="E327" i="22"/>
  <c r="E328" i="22"/>
  <c r="E329" i="22"/>
  <c r="E330" i="22"/>
  <c r="E331" i="22"/>
  <c r="E332" i="22"/>
  <c r="E333" i="22"/>
  <c r="E334" i="22"/>
  <c r="E335" i="22"/>
  <c r="E336" i="22"/>
  <c r="E337" i="22"/>
  <c r="E338" i="22"/>
  <c r="E339" i="22"/>
  <c r="E342" i="22"/>
  <c r="E343" i="22"/>
  <c r="E344" i="22"/>
  <c r="E345" i="22"/>
  <c r="E346" i="22"/>
  <c r="E347" i="22"/>
  <c r="E348" i="22"/>
  <c r="E349" i="22"/>
  <c r="E350" i="22"/>
  <c r="E351" i="22"/>
  <c r="E352" i="22"/>
  <c r="E353" i="22"/>
  <c r="E354" i="22"/>
  <c r="E355" i="22"/>
  <c r="E356" i="22"/>
  <c r="E357" i="22"/>
  <c r="E358" i="22"/>
  <c r="E359" i="22"/>
  <c r="E360" i="22"/>
  <c r="E361" i="22"/>
  <c r="E362" i="22"/>
  <c r="E363" i="22"/>
  <c r="E364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1" i="22"/>
  <c r="E13" i="22"/>
  <c r="E14" i="22"/>
  <c r="E12" i="22"/>
  <c r="F54" i="8"/>
  <c r="Q54" i="12" l="1"/>
  <c r="Q45" i="12" l="1"/>
  <c r="N39" i="12" l="1"/>
  <c r="H32" i="12"/>
  <c r="N18" i="12" l="1"/>
  <c r="H18" i="12"/>
  <c r="T11" i="12"/>
  <c r="Q11" i="12"/>
  <c r="N11" i="12"/>
  <c r="H11" i="12"/>
  <c r="N49" i="12" l="1"/>
  <c r="Q48" i="12"/>
  <c r="F217" i="8" l="1"/>
  <c r="F218" i="8"/>
  <c r="F219" i="8"/>
  <c r="F220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141" i="8"/>
  <c r="F142" i="8"/>
  <c r="F143" i="8"/>
  <c r="F144" i="8"/>
  <c r="F145" i="8"/>
  <c r="F146" i="8"/>
  <c r="F147" i="8"/>
  <c r="F148" i="8"/>
  <c r="F133" i="8"/>
  <c r="F134" i="8"/>
  <c r="F135" i="8"/>
  <c r="F136" i="8"/>
  <c r="F137" i="8"/>
  <c r="F138" i="8"/>
  <c r="F139" i="8"/>
  <c r="F140" i="8"/>
  <c r="F128" i="8"/>
  <c r="F129" i="8"/>
  <c r="F130" i="8"/>
  <c r="F131" i="8"/>
  <c r="F132" i="8"/>
  <c r="F121" i="8"/>
  <c r="F122" i="8"/>
  <c r="F123" i="8"/>
  <c r="F124" i="8"/>
  <c r="F125" i="8"/>
  <c r="F126" i="8"/>
  <c r="F127" i="8"/>
  <c r="F114" i="8"/>
  <c r="F115" i="8"/>
  <c r="F116" i="8"/>
  <c r="F117" i="8"/>
  <c r="F118" i="8"/>
  <c r="F119" i="8"/>
  <c r="F120" i="8"/>
  <c r="F107" i="8"/>
  <c r="F108" i="8"/>
  <c r="F109" i="8"/>
  <c r="F110" i="8"/>
  <c r="F111" i="8"/>
  <c r="F112" i="8"/>
  <c r="F113" i="8"/>
  <c r="F103" i="8"/>
  <c r="F104" i="8"/>
  <c r="F105" i="8"/>
  <c r="F106" i="8"/>
  <c r="F101" i="8"/>
  <c r="F102" i="8"/>
  <c r="F100" i="8"/>
  <c r="F98" i="8"/>
  <c r="F99" i="8"/>
  <c r="F97" i="8"/>
  <c r="F78" i="8"/>
  <c r="F75" i="8"/>
  <c r="F69" i="8"/>
  <c r="F70" i="8"/>
  <c r="F71" i="8"/>
  <c r="F65" i="8"/>
  <c r="F66" i="8"/>
  <c r="F67" i="8"/>
  <c r="F68" i="8"/>
  <c r="F64" i="8"/>
  <c r="F52" i="8"/>
  <c r="F53" i="8"/>
  <c r="F55" i="8"/>
  <c r="F56" i="8"/>
  <c r="F57" i="8"/>
  <c r="F46" i="8"/>
  <c r="F47" i="8"/>
  <c r="F48" i="8"/>
  <c r="F49" i="8"/>
  <c r="F50" i="8"/>
  <c r="F51" i="8"/>
  <c r="F40" i="8"/>
  <c r="F41" i="8"/>
  <c r="F42" i="8"/>
  <c r="F43" i="8"/>
  <c r="F44" i="8"/>
  <c r="F45" i="8"/>
  <c r="F34" i="8"/>
  <c r="F35" i="8"/>
  <c r="F36" i="8"/>
  <c r="F37" i="8"/>
  <c r="F38" i="8"/>
  <c r="F39" i="8"/>
  <c r="F28" i="8"/>
  <c r="F29" i="8"/>
  <c r="F30" i="8"/>
  <c r="F31" i="8"/>
  <c r="F32" i="8"/>
  <c r="F33" i="8"/>
  <c r="F20" i="8"/>
  <c r="F21" i="8"/>
  <c r="F22" i="8"/>
  <c r="F23" i="8"/>
  <c r="F24" i="8"/>
  <c r="F25" i="8"/>
  <c r="F26" i="8"/>
  <c r="F27" i="8"/>
  <c r="F14" i="8"/>
  <c r="F15" i="8"/>
  <c r="F16" i="8"/>
  <c r="F17" i="8"/>
  <c r="F18" i="8"/>
  <c r="F19" i="8"/>
  <c r="F8" i="8"/>
  <c r="F9" i="8"/>
  <c r="F10" i="8"/>
  <c r="F11" i="8"/>
  <c r="F12" i="8"/>
  <c r="F13" i="8"/>
  <c r="F5" i="8"/>
  <c r="F6" i="8"/>
  <c r="F7" i="8"/>
  <c r="F4" i="8"/>
  <c r="D238" i="8"/>
  <c r="F235" i="8"/>
  <c r="F236" i="8"/>
  <c r="F232" i="8"/>
  <c r="F233" i="8"/>
  <c r="F234" i="8"/>
  <c r="F231" i="8"/>
  <c r="F230" i="8"/>
  <c r="F229" i="8"/>
  <c r="F225" i="8"/>
  <c r="F226" i="8"/>
  <c r="F227" i="8"/>
  <c r="F224" i="8"/>
  <c r="F223" i="8"/>
  <c r="F222" i="8"/>
  <c r="E19" i="12" l="1"/>
  <c r="N57" i="12"/>
  <c r="K57" i="12"/>
  <c r="H57" i="12"/>
  <c r="E57" i="12"/>
  <c r="T56" i="12"/>
  <c r="Q56" i="12"/>
  <c r="N56" i="12"/>
  <c r="K56" i="12"/>
  <c r="H56" i="12"/>
  <c r="E56" i="12"/>
  <c r="N55" i="12"/>
  <c r="K55" i="12"/>
  <c r="H55" i="12"/>
  <c r="E55" i="12"/>
  <c r="T54" i="12"/>
  <c r="N54" i="12"/>
  <c r="K54" i="12"/>
  <c r="H54" i="12"/>
  <c r="E54" i="12"/>
  <c r="T53" i="12"/>
  <c r="P53" i="12"/>
  <c r="N53" i="12"/>
  <c r="K53" i="12"/>
  <c r="H53" i="12"/>
  <c r="N17" i="12" l="1"/>
  <c r="H17" i="12"/>
  <c r="Q16" i="12"/>
  <c r="H16" i="12"/>
  <c r="N16" i="12"/>
  <c r="N15" i="12"/>
  <c r="H15" i="12"/>
  <c r="T14" i="12"/>
  <c r="Q14" i="12"/>
  <c r="N14" i="12"/>
  <c r="H14" i="12"/>
  <c r="H13" i="12"/>
  <c r="N13" i="12"/>
  <c r="T12" i="12"/>
  <c r="Q12" i="12"/>
  <c r="N12" i="12"/>
  <c r="H12" i="12"/>
  <c r="N10" i="12" l="1"/>
  <c r="H10" i="12"/>
  <c r="N9" i="12" l="1"/>
  <c r="H9" i="12"/>
  <c r="N8" i="12"/>
  <c r="H8" i="12"/>
  <c r="E24" i="12" l="1"/>
  <c r="K24" i="12"/>
  <c r="P24" i="12"/>
  <c r="T24" i="12"/>
  <c r="R58" i="12" l="1"/>
  <c r="L58" i="12" l="1"/>
  <c r="O58" i="12"/>
  <c r="U58" i="12"/>
  <c r="V58" i="12"/>
  <c r="E238" i="8"/>
  <c r="F238" i="8"/>
  <c r="E45" i="12" l="1"/>
  <c r="K10" i="12" l="1"/>
  <c r="I58" i="12" l="1"/>
  <c r="F7" i="12"/>
  <c r="F58" i="12" s="1"/>
  <c r="C58" i="12" l="1"/>
  <c r="F62" i="12" l="1"/>
  <c r="J7" i="12" l="1"/>
  <c r="J58" i="12" s="1"/>
  <c r="H7" i="12" l="1"/>
  <c r="H28" i="12"/>
  <c r="H29" i="12"/>
  <c r="H30" i="12"/>
  <c r="H31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E18" i="12"/>
  <c r="E22" i="12"/>
  <c r="E23" i="12"/>
  <c r="E25" i="12"/>
  <c r="E26" i="12"/>
  <c r="E28" i="12"/>
  <c r="E29" i="12"/>
  <c r="E31" i="12"/>
  <c r="E32" i="12"/>
  <c r="E33" i="12"/>
  <c r="E36" i="12"/>
  <c r="E38" i="12"/>
  <c r="E39" i="12"/>
  <c r="E40" i="12"/>
  <c r="E41" i="12"/>
  <c r="E42" i="12"/>
  <c r="E43" i="12"/>
  <c r="E44" i="12"/>
  <c r="E46" i="12"/>
  <c r="E47" i="12"/>
  <c r="E48" i="12"/>
  <c r="E49" i="12"/>
  <c r="E52" i="12"/>
  <c r="E58" i="12" l="1"/>
  <c r="N7" i="12"/>
  <c r="H6" i="12"/>
  <c r="H58" i="12" s="1"/>
  <c r="N6" i="12"/>
  <c r="T46" i="12"/>
  <c r="T42" i="12"/>
  <c r="T43" i="12"/>
  <c r="T44" i="12"/>
  <c r="T45" i="12"/>
  <c r="T47" i="12"/>
  <c r="T48" i="12"/>
  <c r="T49" i="12"/>
  <c r="T50" i="12"/>
  <c r="T51" i="12"/>
  <c r="T52" i="12"/>
  <c r="T37" i="12"/>
  <c r="T38" i="12"/>
  <c r="T39" i="12"/>
  <c r="T40" i="12"/>
  <c r="T41" i="12"/>
  <c r="N33" i="12"/>
  <c r="N34" i="12"/>
  <c r="N35" i="12"/>
  <c r="N36" i="12"/>
  <c r="N37" i="12"/>
  <c r="N38" i="12"/>
  <c r="N40" i="12"/>
  <c r="N41" i="12"/>
  <c r="N42" i="12"/>
  <c r="N43" i="12"/>
  <c r="N44" i="12"/>
  <c r="N45" i="12"/>
  <c r="N46" i="12"/>
  <c r="N47" i="12"/>
  <c r="N48" i="12"/>
  <c r="N50" i="12"/>
  <c r="N51" i="12"/>
  <c r="N52" i="12"/>
  <c r="T26" i="12"/>
  <c r="T28" i="12"/>
  <c r="T29" i="12"/>
  <c r="F59" i="12" l="1"/>
  <c r="W14" i="12" l="1"/>
  <c r="W15" i="12"/>
  <c r="W18" i="12"/>
  <c r="W13" i="12"/>
  <c r="W10" i="12"/>
  <c r="W9" i="12"/>
  <c r="W8" i="12"/>
  <c r="X13" i="12" l="1"/>
  <c r="X14" i="12"/>
  <c r="X15" i="12"/>
  <c r="X16" i="12"/>
  <c r="X18" i="12"/>
  <c r="W12" i="12"/>
  <c r="X12" i="12" s="1"/>
  <c r="W7" i="12"/>
  <c r="W58" i="12" s="1"/>
  <c r="X9" i="12"/>
  <c r="X10" i="12"/>
  <c r="X6" i="12"/>
  <c r="X7" i="12" l="1"/>
  <c r="X8" i="12"/>
  <c r="X58" i="12" l="1"/>
  <c r="P37" i="12"/>
  <c r="K37" i="12"/>
  <c r="P39" i="12"/>
  <c r="K39" i="12"/>
  <c r="S17" i="12" l="1"/>
  <c r="S18" i="12"/>
  <c r="S19" i="12"/>
  <c r="S20" i="12"/>
  <c r="S21" i="12"/>
  <c r="S22" i="12"/>
  <c r="P7" i="12"/>
  <c r="P9" i="12"/>
  <c r="P10" i="12"/>
  <c r="P20" i="12"/>
  <c r="P21" i="12"/>
  <c r="P22" i="12"/>
  <c r="P26" i="12"/>
  <c r="P27" i="12"/>
  <c r="P28" i="12"/>
  <c r="P29" i="12"/>
  <c r="P31" i="12"/>
  <c r="P32" i="12"/>
  <c r="P33" i="12"/>
  <c r="P34" i="12"/>
  <c r="P35" i="12"/>
  <c r="P36" i="12"/>
  <c r="P38" i="12"/>
  <c r="P40" i="12"/>
  <c r="P42" i="12"/>
  <c r="P43" i="12"/>
  <c r="P44" i="12"/>
  <c r="P46" i="12"/>
  <c r="P47" i="12"/>
  <c r="P49" i="12"/>
  <c r="P50" i="12"/>
  <c r="P51" i="12"/>
  <c r="P52" i="12"/>
  <c r="M19" i="12"/>
  <c r="M20" i="12"/>
  <c r="M21" i="12"/>
  <c r="M22" i="12"/>
  <c r="K6" i="12"/>
  <c r="K7" i="12"/>
  <c r="K8" i="12"/>
  <c r="K9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8" i="12"/>
  <c r="K40" i="12"/>
  <c r="K41" i="12"/>
  <c r="K42" i="12"/>
  <c r="K43" i="12"/>
  <c r="K44" i="12"/>
  <c r="K45" i="12"/>
  <c r="K46" i="12"/>
  <c r="K47" i="12"/>
  <c r="K48" i="12"/>
  <c r="K49" i="12"/>
  <c r="K51" i="12"/>
  <c r="K52" i="12"/>
  <c r="K50" i="12"/>
  <c r="D20" i="12"/>
  <c r="D21" i="12"/>
  <c r="M58" i="12" l="1"/>
  <c r="D58" i="12"/>
  <c r="S58" i="12"/>
  <c r="K58" i="12"/>
  <c r="Q25" i="1"/>
  <c r="P25" i="1"/>
  <c r="O25" i="1"/>
  <c r="F30" i="1" s="1"/>
  <c r="M25" i="1"/>
  <c r="L25" i="1"/>
  <c r="J25" i="1"/>
  <c r="I25" i="1"/>
  <c r="G25" i="1"/>
  <c r="F25" i="1"/>
  <c r="D25" i="1"/>
  <c r="F28" i="1" l="1"/>
  <c r="H14" i="1"/>
  <c r="H13" i="1"/>
  <c r="H6" i="1"/>
  <c r="N6" i="1"/>
  <c r="E22" i="1"/>
  <c r="N21" i="1"/>
  <c r="H21" i="1"/>
  <c r="E21" i="1"/>
  <c r="N19" i="1"/>
  <c r="H19" i="1"/>
  <c r="C19" i="1"/>
  <c r="E19" i="1" s="1"/>
  <c r="N18" i="1"/>
  <c r="K18" i="1"/>
  <c r="H18" i="1"/>
  <c r="E18" i="1"/>
  <c r="N17" i="1"/>
  <c r="K17" i="1"/>
  <c r="H17" i="1"/>
  <c r="C17" i="1"/>
  <c r="E17" i="1" s="1"/>
  <c r="N16" i="1"/>
  <c r="K16" i="1"/>
  <c r="H16" i="1"/>
  <c r="C16" i="1"/>
  <c r="E16" i="1" s="1"/>
  <c r="N15" i="1"/>
  <c r="K15" i="1"/>
  <c r="H15" i="1"/>
  <c r="E15" i="1"/>
  <c r="N14" i="1"/>
  <c r="K14" i="1"/>
  <c r="C14" i="1"/>
  <c r="E14" i="1" s="1"/>
  <c r="N13" i="1"/>
  <c r="K13" i="1"/>
  <c r="E13" i="1"/>
  <c r="N12" i="1"/>
  <c r="K12" i="1"/>
  <c r="H12" i="1"/>
  <c r="E12" i="1"/>
  <c r="N11" i="1"/>
  <c r="K11" i="1"/>
  <c r="H11" i="1"/>
  <c r="E11" i="1"/>
  <c r="N10" i="1"/>
  <c r="K10" i="1"/>
  <c r="H10" i="1"/>
  <c r="C10" i="1"/>
  <c r="N9" i="1"/>
  <c r="K9" i="1"/>
  <c r="H9" i="1"/>
  <c r="E9" i="1"/>
  <c r="N8" i="1"/>
  <c r="K8" i="1"/>
  <c r="H8" i="1"/>
  <c r="E8" i="1"/>
  <c r="N7" i="1"/>
  <c r="K7" i="1"/>
  <c r="H7" i="1"/>
  <c r="K6" i="1"/>
  <c r="H25" i="1" l="1"/>
  <c r="N25" i="1"/>
  <c r="E10" i="1"/>
  <c r="E25" i="1" s="1"/>
  <c r="C25" i="1"/>
  <c r="F27" i="1" s="1"/>
  <c r="K25" i="1"/>
  <c r="F29" i="1" l="1"/>
  <c r="N25" i="12" l="1"/>
  <c r="N30" i="12"/>
  <c r="N32" i="12"/>
  <c r="N29" i="12"/>
  <c r="N31" i="12"/>
  <c r="N28" i="12"/>
  <c r="T33" i="12"/>
  <c r="T30" i="12"/>
  <c r="T32" i="12"/>
  <c r="T31" i="12"/>
  <c r="T27" i="12"/>
  <c r="T34" i="12"/>
  <c r="T35" i="12"/>
  <c r="T36" i="12"/>
  <c r="T58" i="12" l="1"/>
  <c r="N58" i="12"/>
  <c r="G21" i="12"/>
  <c r="G22" i="12"/>
  <c r="G20" i="12"/>
  <c r="G19" i="12"/>
  <c r="G58" i="12" l="1"/>
  <c r="Q58" i="12"/>
  <c r="P58" i="12"/>
  <c r="F60" i="12" s="1"/>
  <c r="F61" i="12" s="1"/>
</calcChain>
</file>

<file path=xl/sharedStrings.xml><?xml version="1.0" encoding="utf-8"?>
<sst xmlns="http://schemas.openxmlformats.org/spreadsheetml/2006/main" count="1629" uniqueCount="1350">
  <si>
    <t>ՏԵՂԵԿԱՆՔ</t>
  </si>
  <si>
    <t>NN</t>
  </si>
  <si>
    <t>Կազմակերպության անվանումը</t>
  </si>
  <si>
    <t>010</t>
  </si>
  <si>
    <t>013</t>
  </si>
  <si>
    <t>015</t>
  </si>
  <si>
    <t>016</t>
  </si>
  <si>
    <t>014</t>
  </si>
  <si>
    <t>018</t>
  </si>
  <si>
    <t>071</t>
  </si>
  <si>
    <t>շենքեր  և  շինություններ</t>
  </si>
  <si>
    <t xml:space="preserve">   Էլ.սարքեր 
սարքավորումներ</t>
  </si>
  <si>
    <t>Մեքենա</t>
  </si>
  <si>
    <t>Գույք</t>
  </si>
  <si>
    <t>Փափուկ 
գույք</t>
  </si>
  <si>
    <t>Գրքեր</t>
  </si>
  <si>
    <t>Արագամաշ առարկաներ</t>
  </si>
  <si>
    <t>հ/արժ.</t>
  </si>
  <si>
    <t>մաշ.</t>
  </si>
  <si>
    <t>մնաց.</t>
  </si>
  <si>
    <t>«Սիսիանի քաղաքապետարանի աշխատակազմ» համայնքային կառավարչական հիմնարկ</t>
  </si>
  <si>
    <t>Սիսիանի քաղաքային համայնք</t>
  </si>
  <si>
    <t>Նախկին շրջխորհրդի գործ.շենք</t>
  </si>
  <si>
    <t>«Է. Ասյանի անվան Սիսիանի մանկական երաժշտական դպրոց» ՀՈԱԿ</t>
  </si>
  <si>
    <t xml:space="preserve">Սիսիանի քաղաքային գրադարան         </t>
  </si>
  <si>
    <t xml:space="preserve">«Սիսիանի շախմատի դպրոց» ՀՈԱԿ  </t>
  </si>
  <si>
    <t xml:space="preserve">«Սիսիանի մանկական արվեստի դպրոց» ՀՈԱԿ  </t>
  </si>
  <si>
    <t>«Զ.Ա. Խաչատրյանի անվան գեղարվեստի դպրոց» ՀՈԱԿ</t>
  </si>
  <si>
    <t>«Համո Սահյանի անվան Սիսիանի քաղաքային մշակույթի կենտրոն» ՀՈԱԿ</t>
  </si>
  <si>
    <t>«Աղվան Մինասյանի անվան մանկապատանեկան ստեղծագործության կենտրոն» ՀՈԱԿ</t>
  </si>
  <si>
    <t xml:space="preserve">«Սիսիանի համայնքի թիվ 1 նախադպրոցական ուսումնական հաստատություն» ՀՈԱԿ    </t>
  </si>
  <si>
    <t xml:space="preserve">«Սիսիանի համայնքի թիվ 2 նախադպրոցական ուսումնական հաստատություն» ՀՈԱԿ    </t>
  </si>
  <si>
    <t xml:space="preserve">«Սիսիանի համայնքի թիվ 3 նախադպրոցական ուսումնական հաստատություն» ՀՈԱԿ    </t>
  </si>
  <si>
    <t xml:space="preserve">«Սիսիանի համայնքի թիվ 4 նախադպրոցական ուսումնական հաստատություն» ՀՈԱԿ    </t>
  </si>
  <si>
    <t>«Սիսիանի ֆուտբոլի դպրոց» ՀՈԱԿ</t>
  </si>
  <si>
    <t>«Սիսիանի բնակարանային կոմունալ տնտեսություն» ՀՈԱԿ</t>
  </si>
  <si>
    <t>Համայնքային նշանակության
կառույցներ և կենսաապահովման միջոցներ /կցվում է ցանկը հավելված 2/</t>
  </si>
  <si>
    <t>Անավարտ շինություններ</t>
  </si>
  <si>
    <t xml:space="preserve"> </t>
  </si>
  <si>
    <t>ԸՆԴԱՄԵՆԸ</t>
  </si>
  <si>
    <t xml:space="preserve">Հիմնական միջոցների  հաշվեկշռային արժեք                                                                                              </t>
  </si>
  <si>
    <t>հազար դրամ</t>
  </si>
  <si>
    <t xml:space="preserve">Հիմնական միջոցների մաշվածք                                                    </t>
  </si>
  <si>
    <t xml:space="preserve">Հիմնական միջոցների մնացորդային  արժեք                                                                            </t>
  </si>
  <si>
    <t xml:space="preserve">Շրջանառու միջոցներ                                                            </t>
  </si>
  <si>
    <t xml:space="preserve">      ՀԱՄԱՅՆՔԻ ՂԵԿԱՎԱՐ`                                                   Ա. ՍԱՐԳՍՅԱՆ   </t>
  </si>
  <si>
    <t>Համայնքային սեփականության հողամասեր /1416.6789 հա, վկայական 1983209/</t>
  </si>
  <si>
    <t xml:space="preserve">Հավելված 1
ՀՀ Սյունիքի մարզի Սիսիանի համայնքի ավագանու 2016թ. դեկտեմբերի 16-ի թիվ ___(Ա) որոշման </t>
  </si>
  <si>
    <t>Սիսիանի համայնաքապետարանի վարչական շենք</t>
  </si>
  <si>
    <t xml:space="preserve">հ/արժ. </t>
  </si>
  <si>
    <t xml:space="preserve">  շենքեր  և  շինություններ</t>
  </si>
  <si>
    <t>Համայնքային սեփականության հողամասեր /55357.14 հա,/</t>
  </si>
  <si>
    <t>Մալուխ /բազմաջիղ պղինձ, 2x4մմ/  500մ</t>
  </si>
  <si>
    <t>Խմելու ջրի ցանցեր</t>
  </si>
  <si>
    <t>Կոյուղի</t>
  </si>
  <si>
    <t>Աղբյուր Քոսի</t>
  </si>
  <si>
    <t>Աղբյուր Քահրիգ</t>
  </si>
  <si>
    <t>Խմելու ջրի ներտնտեսային ցանց</t>
  </si>
  <si>
    <t>Խմելու ջրի արտաքին ցանց</t>
  </si>
  <si>
    <t>Գերեզմանատուն</t>
  </si>
  <si>
    <t>Համայնքի լուսավորության ցանց</t>
  </si>
  <si>
    <t>Ոռոգման խողովակաշար</t>
  </si>
  <si>
    <t>Խմելու ջրի խողովակներ</t>
  </si>
  <si>
    <t>Գյուղամիջյան ճանապարհ</t>
  </si>
  <si>
    <t>Գետանցում</t>
  </si>
  <si>
    <t>Փողոցային  լուսավորություն</t>
  </si>
  <si>
    <t>Խմելու ջրի ջրագծի,ՕԿՋ-ի ջրընդունիչ</t>
  </si>
  <si>
    <t>Ներքին խմելու ջրի ցանց</t>
  </si>
  <si>
    <t>Ջրագծի ներքին ցանց</t>
  </si>
  <si>
    <t>Ներհամայնքային ջրագիծ</t>
  </si>
  <si>
    <t>Ներհամայնքային ներհամայնքային փողոցներ և հրապարակ</t>
  </si>
  <si>
    <t>Հուշարձան</t>
  </si>
  <si>
    <t>Հուշարձան-աղբյուր</t>
  </si>
  <si>
    <t>Մատուռ</t>
  </si>
  <si>
    <t>Կամուրջ  Այրի</t>
  </si>
  <si>
    <t>Եկեղեցի քանդված</t>
  </si>
  <si>
    <t>Մետաղյա տնակ</t>
  </si>
  <si>
    <t>1941-1945թթ  զոհվածների հիշատակին նվիրված հուշաղբյուր</t>
  </si>
  <si>
    <t>Ցերեկային լուսավորության երկաթե սյուներ</t>
  </si>
  <si>
    <t>Լուսադիոդային լուսարձակներ</t>
  </si>
  <si>
    <t>Ցերեկային լուսարձակներ</t>
  </si>
  <si>
    <t>Ցերեկային լուսավորության ցանց</t>
  </si>
  <si>
    <t>Ներհամայնքային ջրամատակարարման համակարգ</t>
  </si>
  <si>
    <t>Ներհամայնքային  ոռոգման  համակարգ</t>
  </si>
  <si>
    <t>Եկեղեցի</t>
  </si>
  <si>
    <t>Խաչքար</t>
  </si>
  <si>
    <t>Ջրանցք</t>
  </si>
  <si>
    <t>Ոռոգման ցանց</t>
  </si>
  <si>
    <t>Հուշարձան-մահարձան</t>
  </si>
  <si>
    <t>Ներհամայնքային կամուրջ</t>
  </si>
  <si>
    <t>Աղբյուր հուշարձան</t>
  </si>
  <si>
    <t>Խմելու ջրի ջրավազան</t>
  </si>
  <si>
    <t>Խմելու ջրի ներքին ցանց</t>
  </si>
  <si>
    <t>Ներհամայնքային ոռոգման համակարգ</t>
  </si>
  <si>
    <t>Մետաղյա խող.ջրագիծ</t>
  </si>
  <si>
    <t>Մետաղյա խող. հենասյուն</t>
  </si>
  <si>
    <t>Հաղորդալար</t>
  </si>
  <si>
    <t>Փողոցային  լուսամփոփներ</t>
  </si>
  <si>
    <t>Ջրագիծ</t>
  </si>
  <si>
    <t>Ցանցային անլար  սարք</t>
  </si>
  <si>
    <t>Ավտոկանգառ</t>
  </si>
  <si>
    <t>Սպանդարյան-Անգեղակոթ ջրատար</t>
  </si>
  <si>
    <t>Շրջ. գործկոմի շենք</t>
  </si>
  <si>
    <t>Տոլորս բնակավայրի վարչական շենք</t>
  </si>
  <si>
    <t>Ախլաթյան բնակավայրի վարչական շենք</t>
  </si>
  <si>
    <t>Ախլաթյան բնակավայրի կենցաղի տուն</t>
  </si>
  <si>
    <t>Տորունիք բնակավայրի ակումբի շենք</t>
  </si>
  <si>
    <t>Տորունիք բնակավայրի կերաղացի շենք</t>
  </si>
  <si>
    <t>Տորունիք բնակավայրի երիտասարդական միության  շենք</t>
  </si>
  <si>
    <t>Տորունիք բնակավայրի բուժկետի շենք</t>
  </si>
  <si>
    <t>Դաստակերտ բնակավայրի վարչական շենք</t>
  </si>
  <si>
    <t>Դաստակերտ բնակավայրի մշակույթի տուն</t>
  </si>
  <si>
    <t>Դաստակերտ բնակավայրի կենցաղի տուն</t>
  </si>
  <si>
    <t>Դաստակերտ բնակավայրի ճաշարան</t>
  </si>
  <si>
    <t>Դաստակերտ բաղնիքի շենք</t>
  </si>
  <si>
    <t>Աշոտավան բնակավայրի պահակի տնակ</t>
  </si>
  <si>
    <t>Աշոտավան բնակավայրի կաթսայատուն</t>
  </si>
  <si>
    <t>Աշոտավան բնակավայրի մանկապարտեզի շենք</t>
  </si>
  <si>
    <t>Հացավան բնակավայրի ծննդատուն</t>
  </si>
  <si>
    <t>Հացավան բնակավյրի խանութի շենք</t>
  </si>
  <si>
    <t>Սալվարդ բնակավայրի բաղնիքի շենք</t>
  </si>
  <si>
    <t>Սալվարդ բնակավայրի էլեկտրոկայան</t>
  </si>
  <si>
    <t>Սալվարդ բնակավայրի կենցաղի տուն</t>
  </si>
  <si>
    <t>Սալվարդ բնակավայրի ակումբ գրադարան</t>
  </si>
  <si>
    <t>Աղիտու բնակավայրի ՀՈԱԿ_ի շենք</t>
  </si>
  <si>
    <t>Աղիտու բնակավայրի ակումբի  շենք</t>
  </si>
  <si>
    <t>Վաղատին բնակավայրի վարչական  շենք</t>
  </si>
  <si>
    <t>Վաղատին բնակավայրի կենցաղի տուն</t>
  </si>
  <si>
    <t>Վաղատին բնակավայրի հովվի կացարան</t>
  </si>
  <si>
    <t>Վաղատին բնակավայրի հիվանդանոցի շենք</t>
  </si>
  <si>
    <t>Վաղատին բնակավայրի մշակութի տուն</t>
  </si>
  <si>
    <t>Որոտնավան բնակավայրի պահեստ</t>
  </si>
  <si>
    <t>Որոտնավան բնակավայրի կովանոց</t>
  </si>
  <si>
    <t>ՈՒյծ բնակավայրի մշակույթի տուն</t>
  </si>
  <si>
    <t>ՈՒյծ բնակավայրի գրադարանի շենք</t>
  </si>
  <si>
    <t>ՈՒյծ բնակավայրի մանկապարտեզի կիսակառույց</t>
  </si>
  <si>
    <t>ՈՒյծի հիդրոպոմպակայան</t>
  </si>
  <si>
    <t>Լծեն բնակավայրի վարչական շենք</t>
  </si>
  <si>
    <t>Լծեն  բնակավայրի ակումբի շենք</t>
  </si>
  <si>
    <t>Դարբաս  բնակավայրի հիվանդանոցի շենք</t>
  </si>
  <si>
    <t>Դարբաս  բնակավայրի կուլտուրայի տան շենք</t>
  </si>
  <si>
    <t>Դարբաս  բնակավայրի մանկապարտեզի  շենք</t>
  </si>
  <si>
    <t>Դարբաս  բնակավայրի վարչական շենք</t>
  </si>
  <si>
    <t>Դարբաս  բնակավայրի բտման գոմ</t>
  </si>
  <si>
    <t>Դարբաս  բնակավայրի ավտոպարկ</t>
  </si>
  <si>
    <t>Դարբաս  բնակավայրի հացահատիկի պահեստ</t>
  </si>
  <si>
    <t>Դարբաս  բնակավայրի համայնքային կենտրոնի շենք</t>
  </si>
  <si>
    <t>Շամբ  բնակավայրի կովանոց</t>
  </si>
  <si>
    <t>Շամբ  բնակավայրի հորթանոց</t>
  </si>
  <si>
    <t>Շամբ  բնակավայրի խոզանոց</t>
  </si>
  <si>
    <t>Շամբ բնակավայրի հնոցատուն</t>
  </si>
  <si>
    <t>Շամբ բնակավայրի վարչական շենք</t>
  </si>
  <si>
    <t>Շամբ բնակավայրի բաղնիքի շենք</t>
  </si>
  <si>
    <t>Շամբ բնակավայրի խանութի շենք</t>
  </si>
  <si>
    <t>Շամբ բնակավայրի մանկապարտեզի  շենք</t>
  </si>
  <si>
    <t>Շամբ բնակավայրի բետոնե ավտոտնակներ</t>
  </si>
  <si>
    <t>Շամբ բնակավայրի կիսավարտ պահեստ</t>
  </si>
  <si>
    <t>Շամբ բնակավայրի հովվի տուն Եռաբլուրում</t>
  </si>
  <si>
    <t>Շամբ բնակավայրի ոչխարանոց</t>
  </si>
  <si>
    <t>Շամբ բնակավայրի անասունների ջրելատեղ Եռաբլուրում</t>
  </si>
  <si>
    <t>Գետաթաղ բնակավայրի ակումբի շենք 2</t>
  </si>
  <si>
    <t>Գետաթաղ բնակավայրի գրադարան</t>
  </si>
  <si>
    <t>Գետաթաղ բնակավայրի կովանոց համալիր</t>
  </si>
  <si>
    <t>Գետաթաղ բնակավայրի  պահեստ</t>
  </si>
  <si>
    <t>Գետաթաղ բնակավայրի  պոմպակայանի շենք</t>
  </si>
  <si>
    <t>Գետաթաղ բնակավայրի հին դպրոց</t>
  </si>
  <si>
    <t>Գետաթաղ բնակավայրի  բաղնիք/առկա են միայն պատերը/</t>
  </si>
  <si>
    <t>Լոր բնակավայրի  վարչական շենք</t>
  </si>
  <si>
    <t>Լոր բնակավայրի մշակույթի տուն</t>
  </si>
  <si>
    <t>Լոր բնակավայրի  գրադարան</t>
  </si>
  <si>
    <t>Լոր բնակավայրի  Հ.Սահյանի տուն-թանգարան</t>
  </si>
  <si>
    <t>Լոր բնակավայրի  կովանոց</t>
  </si>
  <si>
    <t>Լոր-Գետաթաղ ջրհան կայան</t>
  </si>
  <si>
    <t>Շենաթաղ բնակավայրի թանգարանի շենք</t>
  </si>
  <si>
    <t>Շենաթաղ բնակավայրի բաղնիքի շենք</t>
  </si>
  <si>
    <t>Շենաթաղ բնակավայրի դպրոցի շենք</t>
  </si>
  <si>
    <t>Շենաթաղ բնակավայրի վարչական շենք</t>
  </si>
  <si>
    <t>Շենաթաղ բնակավայրի ակումբի  շենք</t>
  </si>
  <si>
    <t>Շենաթաղ բնակավայրի կովանոց</t>
  </si>
  <si>
    <t>Շենաթաղ բնակավայրի կենցաղի տուն</t>
  </si>
  <si>
    <t>Շենաթաղ բնակավայրի ոչխարանոց անավարտ</t>
  </si>
  <si>
    <t>Շենաթաղ բնակավայրի կերախոհանոց անավարտ</t>
  </si>
  <si>
    <t>Նորավան բնակավայրի մանկապարտեզ</t>
  </si>
  <si>
    <t>Նորավան բնակավայրում բնակարան</t>
  </si>
  <si>
    <t>Նորավան բնակավայրի օժանդակ շինություն,գոմեր</t>
  </si>
  <si>
    <t>Նորավան բնակավայրի ակունքի կիսակառույց շինություն</t>
  </si>
  <si>
    <t>Նորավան բնակավայրի ակունքի հին պոմպակայն</t>
  </si>
  <si>
    <t>Շաքի բնակավայրի ակումբի նոր շենք/վարչական /</t>
  </si>
  <si>
    <t>Շաքի բնակավայրի   ավտոկանգառ</t>
  </si>
  <si>
    <t>Շաղատ  բնակավայրի վարչական  շենք</t>
  </si>
  <si>
    <t>Շաղատ  բնակավայրի ակումբի շենք</t>
  </si>
  <si>
    <t>Շաղատ բնակավայրի հացի փուռ քանդած</t>
  </si>
  <si>
    <t>Շաղատ բնակավայրի կաթսայատուն</t>
  </si>
  <si>
    <t>Շաղատ բնակավայրի ՆՈՒՀ-ի շենք</t>
  </si>
  <si>
    <t>Շաղատ բնակավայրի ձիթհան /թանգարան/</t>
  </si>
  <si>
    <t>Շաղատ բնակավայրի բուժկետի շենք</t>
  </si>
  <si>
    <t>Բալաք բնակավայրի վարչական շենք</t>
  </si>
  <si>
    <t>Մուցք բնակավայրի ակումբի շենք</t>
  </si>
  <si>
    <t>Անգեղակոթ բնակավայրի վարչական շենք</t>
  </si>
  <si>
    <t>Անգեղակոթ բնակավայրի կենցաղի տուն</t>
  </si>
  <si>
    <t>Անգեղակոթ բնակավայրի ակումբի շենք</t>
  </si>
  <si>
    <t xml:space="preserve">  շենքեր  և  շինությունների մաշվածք</t>
  </si>
  <si>
    <t xml:space="preserve">  շենքեր  և  շինությունների մնացորդ</t>
  </si>
  <si>
    <t xml:space="preserve">   Էլ.սարքեր 
սարքավորումների մաշվածք</t>
  </si>
  <si>
    <t xml:space="preserve">   Էլ.սարքեր 
սարքավորումների մնացորդ</t>
  </si>
  <si>
    <t>Փափուկ 
գույքի մաշվածք</t>
  </si>
  <si>
    <t>Փափուկ 
գույքի արժեքի մնացորդ</t>
  </si>
  <si>
    <t>Գրքերի արժեքի մաշվածք</t>
  </si>
  <si>
    <t>Գրքերի արժեքի մնացորդ</t>
  </si>
  <si>
    <t>Ախլաթյան բնակավայրի կովանոց</t>
  </si>
  <si>
    <t>Ախլաթյան ոչխարի գոմ</t>
  </si>
  <si>
    <t>Երկաթյա նստարաններ փայտե նստատեղով</t>
  </si>
  <si>
    <t>Ոռոգման ջրագիծ Զոռ-Զոռ Աղիտու</t>
  </si>
  <si>
    <t>Որոտնավան բնակավայրի անասնագոմ</t>
  </si>
  <si>
    <t>Նորավան բնակավայրի հասարակական կենտրոն</t>
  </si>
  <si>
    <t>Ոչ նյութական ակտիվներ</t>
  </si>
  <si>
    <t>Գիշերային լուսավորության ներքին ցանց/9300գծմ/</t>
  </si>
  <si>
    <t>Ներտնտեսային ոռոգման ներքին ցանց  23.4 կմ</t>
  </si>
  <si>
    <t>Շենաթաղ բնակավայրի խմելու ջրի ջրամատակարարում</t>
  </si>
  <si>
    <t>Պահեստ</t>
  </si>
  <si>
    <t>Ոռոգման ջրի ցանցեր</t>
  </si>
  <si>
    <t>Ջրի պոմպ/վառված/</t>
  </si>
  <si>
    <t>Կանգառ/ավտոկանգառ/</t>
  </si>
  <si>
    <t>Աշոտավան բնակավայրի ակումբի  շենք /կիսաքանդ վիճակ/</t>
  </si>
  <si>
    <t>Տորունիքի գյուղապետարանի  շենք</t>
  </si>
  <si>
    <t>Արցախյան պատերազմի զոհվածն.հուշարձան</t>
  </si>
  <si>
    <t>Հայր. պատերազմի զոհվածն.հուշարձան</t>
  </si>
  <si>
    <t>Կոյուղու ցանց 4.5 կմ</t>
  </si>
  <si>
    <t>Բնունիս բնակավայրի մշակույթի շենք</t>
  </si>
  <si>
    <t xml:space="preserve">Հիմնական միջոցների մաշվածք                                                                                             </t>
  </si>
  <si>
    <t xml:space="preserve">Հիմնական միջոցների մնացորդային արժեք                                                                              </t>
  </si>
  <si>
    <t xml:space="preserve">«Սիսիանի համայնքի թիվ 1 ՆՈՒՀ» ՀՈԱԿ    </t>
  </si>
  <si>
    <t xml:space="preserve">«Սիսիանի համայնքի թիվ 2 ՆՈՒՀ» ՀՈԱԿ    </t>
  </si>
  <si>
    <t xml:space="preserve">«Սիսիանի համայնքի թիվ 3 ՆՈՒՀ» ՀՈԱԿ    </t>
  </si>
  <si>
    <t xml:space="preserve">«Սիսիանի համայնքի թիվ 4 ՆՈՒՀ» ՀՈԱԿ    </t>
  </si>
  <si>
    <t>Անգեղակոթ բնակավայր</t>
  </si>
  <si>
    <t>Ախլաթյան բնակավայր</t>
  </si>
  <si>
    <t>Տոլորս բնակավայր</t>
  </si>
  <si>
    <t>Բնունիս  բնակավայր</t>
  </si>
  <si>
    <t>Տորունիք  բնակավայր</t>
  </si>
  <si>
    <t>Դաստակերտ բնակավայր</t>
  </si>
  <si>
    <t>Նժդեհ բնակավայր</t>
  </si>
  <si>
    <t>Աշոտավան բնակավայր</t>
  </si>
  <si>
    <t>Հացավան բնակավայր</t>
  </si>
  <si>
    <t>Թասիկ բնակավայր</t>
  </si>
  <si>
    <t>Արևիս բնակավայր</t>
  </si>
  <si>
    <t>Սալվարդ բնակավայր</t>
  </si>
  <si>
    <t>Բռնակոթ բնակավայր</t>
  </si>
  <si>
    <t>Աղիտու բնակավայր</t>
  </si>
  <si>
    <t>Որոտնավան բնակավայր</t>
  </si>
  <si>
    <t>ՈՒյծ բնակավայր</t>
  </si>
  <si>
    <t>Լծեն բնակավայր</t>
  </si>
  <si>
    <t>Դարբաս բնակավայր</t>
  </si>
  <si>
    <t>Շամբ բնակավայր</t>
  </si>
  <si>
    <t>Գետաթաղ բնակավայր</t>
  </si>
  <si>
    <t>Լոր բնակավայր</t>
  </si>
  <si>
    <t>Շենաթաղ բնակավայր</t>
  </si>
  <si>
    <t>Նորավան բնակավայր</t>
  </si>
  <si>
    <t>Շաքի բնակավայր</t>
  </si>
  <si>
    <t>Շաղատ բնակավայր</t>
  </si>
  <si>
    <t>Բալաք բնակավայր</t>
  </si>
  <si>
    <t>Թանահատ բնակավայր</t>
  </si>
  <si>
    <t xml:space="preserve"> Մուցք բնակավայր</t>
  </si>
  <si>
    <t>Իշխանասար  բնակավայր</t>
  </si>
  <si>
    <t>ՈՒյծ բնակավայրի  մանկապարտեզի շենք վերանորոգված/ուսաուցչի տուն/</t>
  </si>
  <si>
    <t>Ջրի ներքին ցանց/վերանորոգվել է 2018թ/</t>
  </si>
  <si>
    <t>Կանգառ</t>
  </si>
  <si>
    <t>Ներհամայնքային կամուրջ/վերանորոգվել է 2018թ/</t>
  </si>
  <si>
    <t>Ոչ նյութական ակտիվներ մաշ.</t>
  </si>
  <si>
    <t>Ոչ նյութական ակտիվների մն.</t>
  </si>
  <si>
    <t>Նստարան /1000x800x1500մմ/ 8 հատ</t>
  </si>
  <si>
    <t>Եղեռնի նահատակների հիշատակին նվիրված խաչքար</t>
  </si>
  <si>
    <t>Բռնակոթ բնակավայրի ամբուլատորիայի շենք և կաթսայատուն</t>
  </si>
  <si>
    <t>Գյուղի կենտրոնական հրապարակ</t>
  </si>
  <si>
    <t>Զոհվածների հուշարձան</t>
  </si>
  <si>
    <t>Ֆուտբոլի դաշտ</t>
  </si>
  <si>
    <t>Ներհամայնքային փողոցներ և հրապարակներ21.5հա</t>
  </si>
  <si>
    <t>Ներհամայնքային նշանակության ոռոգման համակարգ 89կմ</t>
  </si>
  <si>
    <t>Ներհամայնքային նշանակության ճանապարհներ 14 հա</t>
  </si>
  <si>
    <t>Ներհամայնքային նշանակության կամուրջներ 7 հատ</t>
  </si>
  <si>
    <t>Ներհամայնքային նշանակության ոռոգման ջրագիծ 13.552 կմ</t>
  </si>
  <si>
    <t>Գետաթաղ բնակավայրի ակումբի շենք 1/վարչ.շենք</t>
  </si>
  <si>
    <t>Բռնակոթ  բնակավայրում հովվի կացարան</t>
  </si>
  <si>
    <t>Քարե դաշտ արոտավայրի ջրելատեղի</t>
  </si>
  <si>
    <t>Ընդամենը</t>
  </si>
  <si>
    <t>Ջրի ներքին ցանց ՝ 1.5 կմ</t>
  </si>
  <si>
    <t>Ջրի արտաքին  ցանց ՝ 9  կմ</t>
  </si>
  <si>
    <t>Բռնակոթ  բնակավայրի մշակույթի տուն,վարչ.շենք</t>
  </si>
  <si>
    <t>Շաղատ բնակավայրի բնակարան</t>
  </si>
  <si>
    <t>Աղբավայրի ցանկապատ</t>
  </si>
  <si>
    <t>Կոյուղու խողովակ 60սմ 120գծմ</t>
  </si>
  <si>
    <t>Լուսավորություն</t>
  </si>
  <si>
    <t>Մանչու չումանի խմելու ջրի խողովակ 12կմ</t>
  </si>
  <si>
    <t>Օբի ձորի խմելու ջրի խողովակ 2.5կմ</t>
  </si>
  <si>
    <t>Գոլի ձորի խմելու ջրի խողովակ 2կմ</t>
  </si>
  <si>
    <t>Ոռոգման ներտնային ցանց 20կմ</t>
  </si>
  <si>
    <t>Լուսավորության համակարգ 45 հատ</t>
  </si>
  <si>
    <t>Աշոտավան բնակավայրի հանրախանութի  շենք /կենցաղի տուն</t>
  </si>
  <si>
    <t>Վաղատին բնակավայր</t>
  </si>
  <si>
    <t>Մսի վաճառակետ</t>
  </si>
  <si>
    <t>Անվանում</t>
  </si>
  <si>
    <t>Նստարան</t>
  </si>
  <si>
    <t>Գույքային համար</t>
  </si>
  <si>
    <t>Համախառն հաշվեկշռային արժեք</t>
  </si>
  <si>
    <t>Կուտակված մաշվածություն</t>
  </si>
  <si>
    <t>Հաշվեկշռային արժեք</t>
  </si>
  <si>
    <t>Մուտքի ամսաթիվ</t>
  </si>
  <si>
    <t>ՇՇ-00001</t>
  </si>
  <si>
    <t>ՇՇ-00002</t>
  </si>
  <si>
    <t>ՇՇ-00003</t>
  </si>
  <si>
    <t>ՇՇ-00004</t>
  </si>
  <si>
    <t>ՇՇ-00005</t>
  </si>
  <si>
    <t>ՇՇ-00006</t>
  </si>
  <si>
    <t>ՇՇ-00007</t>
  </si>
  <si>
    <t>ՇՇ-00008</t>
  </si>
  <si>
    <t>ՇՇ-00009</t>
  </si>
  <si>
    <t>ՇՇ-00010</t>
  </si>
  <si>
    <t>ՇՇ-00011</t>
  </si>
  <si>
    <t>ՇՇ-00012</t>
  </si>
  <si>
    <t>ՇՇ-00013</t>
  </si>
  <si>
    <t>ՇՇ-00015</t>
  </si>
  <si>
    <t>ՇՇ-00177</t>
  </si>
  <si>
    <t>Աղբատեղի Սիսիանի բնակարանային կոմունալ տնտեսություն ՀՈԱԿ</t>
  </si>
  <si>
    <t>ՇՇ-00178</t>
  </si>
  <si>
    <t>ՇՇ-00179</t>
  </si>
  <si>
    <t>ՇՇ-00180</t>
  </si>
  <si>
    <t>ՇՇ-00181</t>
  </si>
  <si>
    <t>ՇՇ-00182</t>
  </si>
  <si>
    <t>ՇՇ-00183</t>
  </si>
  <si>
    <t>ՇՇ-00184</t>
  </si>
  <si>
    <t>ՇՇ-00185</t>
  </si>
  <si>
    <t>ՇՇ-00186</t>
  </si>
  <si>
    <t>ՇՇ-00187</t>
  </si>
  <si>
    <t>ՇՇ-00188</t>
  </si>
  <si>
    <t>ՇՇ-00189</t>
  </si>
  <si>
    <t>ՇՇ-00190</t>
  </si>
  <si>
    <t>ՇՇ-00191</t>
  </si>
  <si>
    <t>ՇՇ-00192</t>
  </si>
  <si>
    <t>ՇՇ-00193</t>
  </si>
  <si>
    <t>ՇՇ-00194</t>
  </si>
  <si>
    <t>ՇՇ-00195</t>
  </si>
  <si>
    <t>ՇՇ-00196</t>
  </si>
  <si>
    <t>ՇՇ-00197</t>
  </si>
  <si>
    <t>ՇՇ-00198</t>
  </si>
  <si>
    <t>ՇՇ-00199</t>
  </si>
  <si>
    <t>ՇՇ-00200</t>
  </si>
  <si>
    <t>ՇՇ-00201</t>
  </si>
  <si>
    <t>ՇՇ-00202</t>
  </si>
  <si>
    <t>ՇՇ-00203</t>
  </si>
  <si>
    <t>ՇՇ-00204</t>
  </si>
  <si>
    <t>ՇՇ-00205</t>
  </si>
  <si>
    <t>ՇՇ-00206</t>
  </si>
  <si>
    <t>ՇՇ-00207</t>
  </si>
  <si>
    <t>ՇՇ-00208</t>
  </si>
  <si>
    <t>ՇՇ-00209</t>
  </si>
  <si>
    <t>ՇՇ-00210</t>
  </si>
  <si>
    <t>ՇՇ-00175</t>
  </si>
  <si>
    <t>Մսի վաճառատեղ</t>
  </si>
  <si>
    <t>ՇՇ-00016</t>
  </si>
  <si>
    <t>ՇՇ-00018</t>
  </si>
  <si>
    <t>ՇՇ-00019</t>
  </si>
  <si>
    <t>ՇՇ-00020</t>
  </si>
  <si>
    <t>ՇՇ-00021</t>
  </si>
  <si>
    <t>Ախլաթյան բնակավայրի կաթի ընդունման կետ</t>
  </si>
  <si>
    <t>ՇՇ-00022</t>
  </si>
  <si>
    <t>ՇՇ-00023</t>
  </si>
  <si>
    <t>ՇՇ-00024</t>
  </si>
  <si>
    <t>ՇՇ-00025</t>
  </si>
  <si>
    <t>ՇՇ-00026</t>
  </si>
  <si>
    <t>ՇՇ-00027</t>
  </si>
  <si>
    <t>ՇՇ-00028</t>
  </si>
  <si>
    <t>ՇՇ-00029</t>
  </si>
  <si>
    <t>ՇՇ-00030</t>
  </si>
  <si>
    <t>Դաստակերտ բնակավայրի  ոչ բնակելի շենք</t>
  </si>
  <si>
    <t>ՇՇ-00031</t>
  </si>
  <si>
    <t>ՇՇ-00032</t>
  </si>
  <si>
    <t>ՇՇ-00033</t>
  </si>
  <si>
    <t>ՇՇ-00034</t>
  </si>
  <si>
    <t>ՇՇ-00035</t>
  </si>
  <si>
    <t>Դաստակերտի քաղաքապետարանի շենք</t>
  </si>
  <si>
    <t>ՇՇ-00036</t>
  </si>
  <si>
    <t>Նժդեհ բնակավայրի յոթ  կիսաքանդ շինություններ</t>
  </si>
  <si>
    <t>ՇՇ-00038</t>
  </si>
  <si>
    <t>Նժդեհ բնակավայրի նախկին կապի շենք</t>
  </si>
  <si>
    <t>ՇՇ-00039</t>
  </si>
  <si>
    <t>ՇՇ-00040</t>
  </si>
  <si>
    <t>ՇՇ-00041</t>
  </si>
  <si>
    <t>ՇՇ-00042</t>
  </si>
  <si>
    <t>ՇՇ-00044</t>
  </si>
  <si>
    <t>ՇՇ-00046</t>
  </si>
  <si>
    <t>ՇՇ-00047</t>
  </si>
  <si>
    <t>ՇՇ-00048</t>
  </si>
  <si>
    <t>ՇՇ-00049</t>
  </si>
  <si>
    <t>ՇՇ-00050</t>
  </si>
  <si>
    <t>ՇՇ-00051</t>
  </si>
  <si>
    <t>ՇՇ-00052</t>
  </si>
  <si>
    <t>ՇՇ-00053</t>
  </si>
  <si>
    <t>ՇՇ-00054</t>
  </si>
  <si>
    <t>ՇՇ-00055</t>
  </si>
  <si>
    <t>ՇՇ-00056</t>
  </si>
  <si>
    <t>ՇՇ-00057</t>
  </si>
  <si>
    <t>ՇՇ-00058</t>
  </si>
  <si>
    <t>ՇՇ-00059</t>
  </si>
  <si>
    <t>ՇՇ-00060</t>
  </si>
  <si>
    <t>ՇՇ-00061</t>
  </si>
  <si>
    <t>ՇՇ-00062</t>
  </si>
  <si>
    <t>ՇՇ-00063</t>
  </si>
  <si>
    <t>ՇՇ-00064</t>
  </si>
  <si>
    <t>ՇՇ-00065</t>
  </si>
  <si>
    <t>ՇՇ-00066</t>
  </si>
  <si>
    <t>ՇՇ-00067</t>
  </si>
  <si>
    <t>ՇՇ-00068</t>
  </si>
  <si>
    <t>ՇՇ-00069</t>
  </si>
  <si>
    <t>ՇՇ-00070</t>
  </si>
  <si>
    <t>ՇՇ-00071</t>
  </si>
  <si>
    <t>ՇՇ-00072</t>
  </si>
  <si>
    <t>ՇՇ-00073</t>
  </si>
  <si>
    <t>ՇՇ-00074</t>
  </si>
  <si>
    <t>ՇՇ-00075</t>
  </si>
  <si>
    <t>ՇՇ-00076</t>
  </si>
  <si>
    <t>ՇՇ-00077</t>
  </si>
  <si>
    <t>ՇՇ-00078</t>
  </si>
  <si>
    <t>ՇՇ-00079</t>
  </si>
  <si>
    <t>ՇՇ-00080</t>
  </si>
  <si>
    <t>ՇՇ-00081</t>
  </si>
  <si>
    <t>ՇՇ-00082</t>
  </si>
  <si>
    <t>ՇՇ-00083</t>
  </si>
  <si>
    <t>ՇՇ-00084</t>
  </si>
  <si>
    <t>ՇՇ-00085</t>
  </si>
  <si>
    <t>ՇՇ-00086</t>
  </si>
  <si>
    <t>ՇՇ-00087</t>
  </si>
  <si>
    <t>ՇՇ-00088</t>
  </si>
  <si>
    <t>ՇՇ-00089</t>
  </si>
  <si>
    <t>ՇՇ-00090</t>
  </si>
  <si>
    <t>ՇՇ-00176</t>
  </si>
  <si>
    <t>Որոտնավան բնակավայրի վարչական շենք</t>
  </si>
  <si>
    <t>ՇՇ-00091</t>
  </si>
  <si>
    <t>ՇՇ-00092</t>
  </si>
  <si>
    <t>ՇՇ-00093</t>
  </si>
  <si>
    <t>ՇՇ-00094</t>
  </si>
  <si>
    <t>ՇՇ-00095</t>
  </si>
  <si>
    <t>ՈՒյծ բնակավայրի արտադրական նշանակության շենք</t>
  </si>
  <si>
    <t>ՇՇ-00096</t>
  </si>
  <si>
    <t>ՇՇ-00211</t>
  </si>
  <si>
    <t>Անասնագոմ Ույծ</t>
  </si>
  <si>
    <t>ՇՇ-00212</t>
  </si>
  <si>
    <t>ՇՇ-00213</t>
  </si>
  <si>
    <t>ՇՇ-00097</t>
  </si>
  <si>
    <t>ՇՇ-00098</t>
  </si>
  <si>
    <t>ՇՇ-00099</t>
  </si>
  <si>
    <t>ՇՇ-00100</t>
  </si>
  <si>
    <t>ՇՇ-00101</t>
  </si>
  <si>
    <t>ՇՇ-00102</t>
  </si>
  <si>
    <t>ՇՇ-00103</t>
  </si>
  <si>
    <t>ՇՇ-00104</t>
  </si>
  <si>
    <t>ՇՇ-00105</t>
  </si>
  <si>
    <t>ՇՇ-00106</t>
  </si>
  <si>
    <t>ՇՇ-00107</t>
  </si>
  <si>
    <t>ՇՇ-00108</t>
  </si>
  <si>
    <t>ՇՇ-00109</t>
  </si>
  <si>
    <t>ՇՇ-00110</t>
  </si>
  <si>
    <t>ՇՇ-00111</t>
  </si>
  <si>
    <t>ՇՇ-00112</t>
  </si>
  <si>
    <t>ՇՇ-00113</t>
  </si>
  <si>
    <t>ՇՇ-00114</t>
  </si>
  <si>
    <t>ՇՇ-00115</t>
  </si>
  <si>
    <t>ՇՇ-00116</t>
  </si>
  <si>
    <t>Շամբ բնակավայրի կենցաղի տուն</t>
  </si>
  <si>
    <t>ՇՇ-00117</t>
  </si>
  <si>
    <t>ՇՇ-00118</t>
  </si>
  <si>
    <t>ՇՇ-00119</t>
  </si>
  <si>
    <t>ՇՇ-00120</t>
  </si>
  <si>
    <t>ՇՇ-00121</t>
  </si>
  <si>
    <t>ՇՇ-00122</t>
  </si>
  <si>
    <t>ՇՇ-00123</t>
  </si>
  <si>
    <t>ՇՇ-00124</t>
  </si>
  <si>
    <t>ՇՇ-00125</t>
  </si>
  <si>
    <t>ՇՇ-00126</t>
  </si>
  <si>
    <t>ՇՇ-00127</t>
  </si>
  <si>
    <t>ՇՇ-00128</t>
  </si>
  <si>
    <t>ՇՇ-00129</t>
  </si>
  <si>
    <t>ՇՇ-00130</t>
  </si>
  <si>
    <t>ՇՇ-00131</t>
  </si>
  <si>
    <t>ՇՇ-00132</t>
  </si>
  <si>
    <t>ՇՇ-00133</t>
  </si>
  <si>
    <t>ՇՇ-00134</t>
  </si>
  <si>
    <t>Լոր բնակավայրի  ջրհան կայան</t>
  </si>
  <si>
    <t>ՇՇ-00135</t>
  </si>
  <si>
    <t>ՇՇ-00136</t>
  </si>
  <si>
    <t>ՇՇ-00137</t>
  </si>
  <si>
    <t>ՇՇ-00138</t>
  </si>
  <si>
    <t>ՇՇ-00139</t>
  </si>
  <si>
    <t>ՇՇ-00140</t>
  </si>
  <si>
    <t>ՇՇ-00141</t>
  </si>
  <si>
    <t>Շենաթաղ բնակավայրի անասնակերի պահեստ</t>
  </si>
  <si>
    <t>ՇՇ-00142</t>
  </si>
  <si>
    <t>ՇՇ-00143</t>
  </si>
  <si>
    <t>ՇՇ-00144</t>
  </si>
  <si>
    <t>ՇՇ-00145</t>
  </si>
  <si>
    <t>ՇՇ-00146</t>
  </si>
  <si>
    <t>ՇՇ-00147</t>
  </si>
  <si>
    <t>ՇՇ-00148</t>
  </si>
  <si>
    <t>ՇՇ-00149</t>
  </si>
  <si>
    <t>ՇՇ-00150</t>
  </si>
  <si>
    <t>ՇՇ-00151</t>
  </si>
  <si>
    <t>ՇՇ-00152</t>
  </si>
  <si>
    <t>ՇՇ-00153</t>
  </si>
  <si>
    <t>Շաքի բնակավայրի  կոլտնտ. նախկին շենք</t>
  </si>
  <si>
    <t>ՇՇ-00154</t>
  </si>
  <si>
    <t>ՇՇ-00155</t>
  </si>
  <si>
    <t>ՇՇ-00156</t>
  </si>
  <si>
    <t>ՇՇ-00157</t>
  </si>
  <si>
    <t>ՇՇ-00158</t>
  </si>
  <si>
    <t>ՇՇ-00159</t>
  </si>
  <si>
    <t>ՇՇ-00160</t>
  </si>
  <si>
    <t>Շաղատ բնակավայրի խանութ</t>
  </si>
  <si>
    <t>ՇՇ-00161</t>
  </si>
  <si>
    <t>ՇՇ-00162</t>
  </si>
  <si>
    <t>ՇՇ-00163</t>
  </si>
  <si>
    <t>ՇՇ-00164</t>
  </si>
  <si>
    <t>ՇՇ-00165</t>
  </si>
  <si>
    <t>ՇՇ-00166</t>
  </si>
  <si>
    <t>ՇՇ-00167</t>
  </si>
  <si>
    <t>ՇՇ-00168</t>
  </si>
  <si>
    <t>ՇՇ-00169</t>
  </si>
  <si>
    <t>ՇՇ-00170</t>
  </si>
  <si>
    <t>ՇՇ-00171</t>
  </si>
  <si>
    <t>ՇՇ-00172</t>
  </si>
  <si>
    <t>ՇՇ-00173</t>
  </si>
  <si>
    <t>ՇՇ-00174</t>
  </si>
  <si>
    <t>Ախ/կենս-1</t>
  </si>
  <si>
    <t>Լուսավորության համակարգ</t>
  </si>
  <si>
    <t>Ախ/կենս-2</t>
  </si>
  <si>
    <t>Խմելու ջրի խողովակաշար Բնունիսից</t>
  </si>
  <si>
    <t>Ախ/կենս-3</t>
  </si>
  <si>
    <t>Ախ/կենս-36</t>
  </si>
  <si>
    <t>Ախ/կենս-4</t>
  </si>
  <si>
    <t>Ախ/կենս-5</t>
  </si>
  <si>
    <t>Ախ/կենս-6</t>
  </si>
  <si>
    <t>Ախ/կենս-7</t>
  </si>
  <si>
    <t>Արոտավայրերի ջրարբիացման համակարգ</t>
  </si>
  <si>
    <t>Ախ/կենս-8</t>
  </si>
  <si>
    <t>Խմելու ջրի ջրընդունիչ</t>
  </si>
  <si>
    <t>Ախ/կենս-9</t>
  </si>
  <si>
    <t>Մանկական խաղահրապարակ</t>
  </si>
  <si>
    <t>Աղ/կենս-1</t>
  </si>
  <si>
    <t>Ջրավազան</t>
  </si>
  <si>
    <t>Աղ/կենս-13</t>
  </si>
  <si>
    <t>Կոյուղի 0.8 կմ</t>
  </si>
  <si>
    <t>Աղ/կենս-14</t>
  </si>
  <si>
    <t>Ներտնային ոռոգման ցանց 3 կմ</t>
  </si>
  <si>
    <t>Աղ/կենս-15</t>
  </si>
  <si>
    <t>Աղ/կենս-16</t>
  </si>
  <si>
    <t>Աղ/կենս-17</t>
  </si>
  <si>
    <t>Աղ/կենս-2</t>
  </si>
  <si>
    <t>Աղ/կենս-3</t>
  </si>
  <si>
    <t>Կամուրջ</t>
  </si>
  <si>
    <t>Աղ/կենս-6</t>
  </si>
  <si>
    <t>Աղ/կենս-7</t>
  </si>
  <si>
    <t>Հուշաղբյուր հայրենական պատերազմի</t>
  </si>
  <si>
    <t>Հուշաղբյուր արցախյան  պատերազմի</t>
  </si>
  <si>
    <t>Հովանոց 6 նստատեղերով</t>
  </si>
  <si>
    <t>Անգ/կենս-1</t>
  </si>
  <si>
    <t>Անգ/կենս-2</t>
  </si>
  <si>
    <t>Ավտոկանգառի հովանոց</t>
  </si>
  <si>
    <t>Աշ/թա-25</t>
  </si>
  <si>
    <t>Բն/կենս-1</t>
  </si>
  <si>
    <t>Բն/կենս-2</t>
  </si>
  <si>
    <t>Բն/կենս-3</t>
  </si>
  <si>
    <t>Երկաթյա տնակ</t>
  </si>
  <si>
    <t>Բն/կենս-4</t>
  </si>
  <si>
    <t>Բն/կենս-5</t>
  </si>
  <si>
    <t>Բռ/կենս-1</t>
  </si>
  <si>
    <t>Գերեզմաններ</t>
  </si>
  <si>
    <t>Բռ/կենս-12</t>
  </si>
  <si>
    <t>Բռ/կենս-13</t>
  </si>
  <si>
    <t>Բռ/կենս-14</t>
  </si>
  <si>
    <t>Բռ/կենս-15</t>
  </si>
  <si>
    <t>Զբոսայգի/Կոմիտասի այգի/ զոհված ազատամարտիկների հուշահամալիր</t>
  </si>
  <si>
    <t>Բռ/կենս-16</t>
  </si>
  <si>
    <t>Բռ/կենս-17</t>
  </si>
  <si>
    <t>Խաչարտի Ձոր արոտավայրի ջրելատեղ RZG</t>
  </si>
  <si>
    <t>Բռ/կենս-2</t>
  </si>
  <si>
    <t>Բռ/կենս-3</t>
  </si>
  <si>
    <t>Բռ/կենս-4</t>
  </si>
  <si>
    <t>Բռ/կենս-5</t>
  </si>
  <si>
    <t>Բռ/կենս-6</t>
  </si>
  <si>
    <t>Բռ/կենս-7</t>
  </si>
  <si>
    <t>Գ/կենս-1</t>
  </si>
  <si>
    <t>Գ/կենս-2</t>
  </si>
  <si>
    <t>Գ/կենս-3</t>
  </si>
  <si>
    <t>Գ/կենս-4</t>
  </si>
  <si>
    <t>Գ/կենս-5</t>
  </si>
  <si>
    <t>Գ/կենս-6</t>
  </si>
  <si>
    <t>Գ/Պ.խ-1</t>
  </si>
  <si>
    <t>Պոլիպիլ.խողովակ</t>
  </si>
  <si>
    <t>Գ/Պ.խ-2</t>
  </si>
  <si>
    <t>Պոլիպիլ.խողովակ 63մմ</t>
  </si>
  <si>
    <t>Դաս/կենս-1</t>
  </si>
  <si>
    <t>Դաս/կենս-2</t>
  </si>
  <si>
    <t>Դաս/կենս-3</t>
  </si>
  <si>
    <t>Դաս/կենս-4</t>
  </si>
  <si>
    <t>Դաս/կենս-5</t>
  </si>
  <si>
    <t>Դաս/կենս-6</t>
  </si>
  <si>
    <t>Նստարաններ</t>
  </si>
  <si>
    <t>Դբ/կենս-1</t>
  </si>
  <si>
    <t>Դբ/կենս-2</t>
  </si>
  <si>
    <t>Դբ/կենս-4</t>
  </si>
  <si>
    <t>Դբ/կենս-5</t>
  </si>
  <si>
    <t>Դբ/կենս-6</t>
  </si>
  <si>
    <t>Դբ/կենս-7</t>
  </si>
  <si>
    <t>Դբ/կենս-8</t>
  </si>
  <si>
    <t>Դբ/կենս-9</t>
  </si>
  <si>
    <t>Դբ/Օ-1</t>
  </si>
  <si>
    <t>Օդատաքացման համակարգ</t>
  </si>
  <si>
    <t>Թաս/կենս-1</t>
  </si>
  <si>
    <t>Թաս/կենս-2</t>
  </si>
  <si>
    <t>Թաս/կենս-3</t>
  </si>
  <si>
    <t>Թաս/կենս-4</t>
  </si>
  <si>
    <t>Թաս/կենս-5</t>
  </si>
  <si>
    <t>Թաս/կենս-6</t>
  </si>
  <si>
    <t>Ի/կենս-1</t>
  </si>
  <si>
    <t>Ի/կենս-2</t>
  </si>
  <si>
    <t>Ի/կենս-2230</t>
  </si>
  <si>
    <t>Ջրախմոցներ</t>
  </si>
  <si>
    <t>Ի/կենս-3</t>
  </si>
  <si>
    <t>Լոր/կենս-1</t>
  </si>
  <si>
    <t>Լոր/կենս-10</t>
  </si>
  <si>
    <t>Լոր/կենս-11</t>
  </si>
  <si>
    <t>Խմելու ջրագիծ</t>
  </si>
  <si>
    <t>Լոր/կենս-2</t>
  </si>
  <si>
    <t>Լոր/կենս-3</t>
  </si>
  <si>
    <t>Լոր/կենս-4</t>
  </si>
  <si>
    <t>Լոր/կենս-7</t>
  </si>
  <si>
    <t>Լոր/կենս-8</t>
  </si>
  <si>
    <t>Լոր/կենս-9</t>
  </si>
  <si>
    <t>Հց/կենս-1</t>
  </si>
  <si>
    <t>Մք/կենս-1</t>
  </si>
  <si>
    <t>Աղբյուրի աչք և  Սև արտեր  արոտավայրերի ջրելատեղ</t>
  </si>
  <si>
    <t>Ն/կենս-1</t>
  </si>
  <si>
    <t>Ն/կենս-10</t>
  </si>
  <si>
    <t>Գերեզման</t>
  </si>
  <si>
    <t>Ն/կենս-13</t>
  </si>
  <si>
    <t>Ն/կենս-2</t>
  </si>
  <si>
    <t>Ն/կենս-3</t>
  </si>
  <si>
    <t>Ն/կենս-4</t>
  </si>
  <si>
    <t>Ճանապարհ Նոր Նորավան 3.08 կմ</t>
  </si>
  <si>
    <t>Ն/կենս-5</t>
  </si>
  <si>
    <t>Փողոց 3 կմ</t>
  </si>
  <si>
    <t>Ն/կենս-6</t>
  </si>
  <si>
    <t>Ն/կենս-7</t>
  </si>
  <si>
    <t>Ոռոգման ջրատար 4.8 կմ</t>
  </si>
  <si>
    <t>Ն/կենս-8</t>
  </si>
  <si>
    <t>Ն/կենս-9</t>
  </si>
  <si>
    <t>Շ/կենս-1</t>
  </si>
  <si>
    <t>Երկաթյա նստարան</t>
  </si>
  <si>
    <t>Շ/կենս-2</t>
  </si>
  <si>
    <t>Շ/կենս-3</t>
  </si>
  <si>
    <t>Շ/կենս-4</t>
  </si>
  <si>
    <t>Շ/կենս-5</t>
  </si>
  <si>
    <t>Շ/կենս-6</t>
  </si>
  <si>
    <t>Շ/կենս-7</t>
  </si>
  <si>
    <t>Շ/կենս-8</t>
  </si>
  <si>
    <t>Շ/կենս-9</t>
  </si>
  <si>
    <t>Շաղ/կենս-1</t>
  </si>
  <si>
    <t>Շաղ/կենս-2</t>
  </si>
  <si>
    <t>Շաղ/կենս-3</t>
  </si>
  <si>
    <t>Շաղ/կենս-4</t>
  </si>
  <si>
    <t>Շաղ/կենս-5</t>
  </si>
  <si>
    <t>Շաղ/կենս-6</t>
  </si>
  <si>
    <t>Շաղ/կենս-7</t>
  </si>
  <si>
    <t>Շբ/կենս-1</t>
  </si>
  <si>
    <t>Արցախյան պատերազմում զոհվածների հիշատակին նվիրված խաչքար-պուրակ</t>
  </si>
  <si>
    <t>Շբ/կենս-2</t>
  </si>
  <si>
    <t>Անասունների ջրելատեղ Եռաբլուրում</t>
  </si>
  <si>
    <t>Շեն/կենս-1</t>
  </si>
  <si>
    <t>Շեն/կենս-2</t>
  </si>
  <si>
    <t>Ո/կենս-1</t>
  </si>
  <si>
    <t>Ո/կենս-2</t>
  </si>
  <si>
    <t>Ու/կենս-1</t>
  </si>
  <si>
    <t>Ու/կենս-10</t>
  </si>
  <si>
    <t>Քարաղբյուր արոտավայրերի  ջրելատեղ</t>
  </si>
  <si>
    <t>Ու/կենս-2</t>
  </si>
  <si>
    <t>Ու/կենս-5</t>
  </si>
  <si>
    <t>Ու/կենս-6</t>
  </si>
  <si>
    <t>Ու/կենս-7</t>
  </si>
  <si>
    <t>Ու/կենս-8</t>
  </si>
  <si>
    <t>Ու/կենս-9</t>
  </si>
  <si>
    <t>Ս/կենս-1</t>
  </si>
  <si>
    <t>Ս/կենս-2</t>
  </si>
  <si>
    <t>ՍՀ/կենս-1</t>
  </si>
  <si>
    <t>Շաքե-Սիսիան ջրատարի անավարտ ՕԿՋ</t>
  </si>
  <si>
    <t>ՍՀ/կենս-10</t>
  </si>
  <si>
    <t>40-աղբյուր հուշարձան</t>
  </si>
  <si>
    <t>Հենասյուներ մեծ</t>
  </si>
  <si>
    <t>ՍՀ/կենս-1000</t>
  </si>
  <si>
    <t>Կանաչ տարածք /գազոն/ Իսրայել-Օրի փողոց` 2.0 հազ.ք.մ.</t>
  </si>
  <si>
    <t>ՍՀ/կենս-1001</t>
  </si>
  <si>
    <t>Մարզադաշտ 18000քմ</t>
  </si>
  <si>
    <t>ՍՀ/կենս-1002</t>
  </si>
  <si>
    <t>Ֆուտբոլի փոքր դաշտ</t>
  </si>
  <si>
    <t>ՍՀ/կենս-1003</t>
  </si>
  <si>
    <t>Սիսիանի քաղաքային համայնքի վարչական շենքի գազիֆիկացման համակարգ 227գմ/Baxi/</t>
  </si>
  <si>
    <t>ՍՀ/կենս-1042</t>
  </si>
  <si>
    <t>ՙԲլթբլթանի՚ տարածք`  2600.0  քառ.մ</t>
  </si>
  <si>
    <t>ՍՀ/կենս-1043</t>
  </si>
  <si>
    <t>ՙԲլթբլթանի՚ տարածք քլորակայան</t>
  </si>
  <si>
    <t>ՍՀ/կենս-1044</t>
  </si>
  <si>
    <t>ՙԲլթբլթանի՚ տարածք պահակատուն</t>
  </si>
  <si>
    <t>ՍՀ/կենս-1045</t>
  </si>
  <si>
    <t>ՙԲլթբլթանի՚ տարածք ջրամբար</t>
  </si>
  <si>
    <t>ՍՀ/կենս-1046</t>
  </si>
  <si>
    <t>ՙՄեծ աղբյուրի՚ տարածք` 300.0 քառ.մ</t>
  </si>
  <si>
    <t>ՍՀ/կենս-1047</t>
  </si>
  <si>
    <t>ՙՄեծ աղբյուրի՚ տարածք քլորակայան</t>
  </si>
  <si>
    <t>ՍՀ/կենս-1048</t>
  </si>
  <si>
    <t>ՙՄեծ աղբյուրի՚ տարածք պահակատուն</t>
  </si>
  <si>
    <t>ՍՀ/կենս-1049</t>
  </si>
  <si>
    <t>ՙՄեծ աղբյուրի՚ տարածք ջրամբար</t>
  </si>
  <si>
    <t>ՍՀ/կենս-1050</t>
  </si>
  <si>
    <t>ՙՍև աղբյուրի՚ տարածք` 1500.0 քառ.մ</t>
  </si>
  <si>
    <t>ՍՀ/կենս-1051</t>
  </si>
  <si>
    <t>ՙՍև աղբյուրի՚ տարածք քլորակայան</t>
  </si>
  <si>
    <t>ՍՀ/կենս-1052</t>
  </si>
  <si>
    <t>ՙՍև աղբյուրի՚ տարածք պահակատուն</t>
  </si>
  <si>
    <t>ՍՀ/կենս-1053</t>
  </si>
  <si>
    <t>ՙՍև աղբյուրի՚ տարածք ջրամբար</t>
  </si>
  <si>
    <t>ՍՀ/կենս-1054</t>
  </si>
  <si>
    <t>ՙՍև աղբյուրի՚ տարածք կապտաժ</t>
  </si>
  <si>
    <t>ՍՀ/կենս-1055</t>
  </si>
  <si>
    <t>Մրգատու այգի   17 հա /Սև աղբյուրի տարածք/</t>
  </si>
  <si>
    <t>ՍՀ/կենս-1056</t>
  </si>
  <si>
    <t>Ֆիզկուլտուրնիկների թիվ 6 շենքի 1-ին հարկում բացվածք 219.0 քմ</t>
  </si>
  <si>
    <t>ՍՀ/կենս-1057</t>
  </si>
  <si>
    <t>Պոմպակայանի կիսակառույց շենք /Ույծի վարչական տարածքին սահմանակից/</t>
  </si>
  <si>
    <t>ՍՀ/կենս-1058</t>
  </si>
  <si>
    <t>Արտադրական կիսակառույց շենք /Ույծի վարչական տարածքին սահմանակից/</t>
  </si>
  <si>
    <t>Աղբարկղ /մեծ/</t>
  </si>
  <si>
    <t>Աղբարկղ /փոքր/</t>
  </si>
  <si>
    <t>Աղբաման</t>
  </si>
  <si>
    <t>Հենասյուն</t>
  </si>
  <si>
    <t>ՍՀ/կենս-11</t>
  </si>
  <si>
    <t>Հյուրանոցի մոտի հուշարձան</t>
  </si>
  <si>
    <t>Լուսատու</t>
  </si>
  <si>
    <t>ՍՀ/կենս-1183</t>
  </si>
  <si>
    <t>Փողոցի լուսավորություն /Էլեկտրական գծի երկարություն 1625X2/</t>
  </si>
  <si>
    <t>ՍՀ/կենս-12</t>
  </si>
  <si>
    <t>Հայրենական պատերազմի հուշարձան</t>
  </si>
  <si>
    <t>ՍՀ/կենս-1264</t>
  </si>
  <si>
    <t>Ճանապարհային նշաններ</t>
  </si>
  <si>
    <t>Լուսացույց` զգուշացնող թարթող</t>
  </si>
  <si>
    <t>Լուսացույց</t>
  </si>
  <si>
    <t>Հասարակական զուգարան</t>
  </si>
  <si>
    <t>ՍՀ/կենս-1289</t>
  </si>
  <si>
    <t>ՍՀ/կենս-1297</t>
  </si>
  <si>
    <t>Էնորգոխնայող լամպ/TORCH 5w/</t>
  </si>
  <si>
    <t>ՍՀ/կենս-13</t>
  </si>
  <si>
    <t>Երկրաշարժի զոհերի հուշարձան</t>
  </si>
  <si>
    <t>Լուսատու /D=200մմ/</t>
  </si>
  <si>
    <t>ՍՀ/կենս-14</t>
  </si>
  <si>
    <t>Վ. Ոսկանյանի արձան</t>
  </si>
  <si>
    <t>ՍՀ/կենս-15</t>
  </si>
  <si>
    <t>Սիսակ Նահապետի հրապարակի շատրվաններ</t>
  </si>
  <si>
    <t>ՍՀ/կենս-16</t>
  </si>
  <si>
    <t>Սիսական փողոցի հուշարձան-աղբյուր</t>
  </si>
  <si>
    <t>ՍՀ/կենս-17</t>
  </si>
  <si>
    <t>Կ.Դեմիրճյանի անվան այգի</t>
  </si>
  <si>
    <t>Լուսատուներ հենասյուներով</t>
  </si>
  <si>
    <t>ՍՀ/կենս-18</t>
  </si>
  <si>
    <t>Մայիսի 28-ի անվան այգի</t>
  </si>
  <si>
    <t>ՍՀ/կենս-19</t>
  </si>
  <si>
    <t>Մանկական այգի</t>
  </si>
  <si>
    <t>Աղբաման /ՈՒրբան/</t>
  </si>
  <si>
    <t>ՍՀ/կենս-1996</t>
  </si>
  <si>
    <t>Խողովակ 108մմ տրամագծով՝ 1328գծմ</t>
  </si>
  <si>
    <t>ՍՀ/կենս-1997</t>
  </si>
  <si>
    <t>Խողովակ 159մմ տրամագծով՝ 10275գծմ</t>
  </si>
  <si>
    <t>ՍՀ/կենս-1998</t>
  </si>
  <si>
    <t>Խողովակ 219մմ տրամագծով՝ 1980գծմ</t>
  </si>
  <si>
    <t>ՍՀ/կենս-1999</t>
  </si>
  <si>
    <t>Խողովակ 273մմ տրամագծով՝ 250գծմ</t>
  </si>
  <si>
    <t>ՍՀ/կենս-2</t>
  </si>
  <si>
    <t>Քաղաքի փակ գերեզմանատուն</t>
  </si>
  <si>
    <t>ՍՀ/կենս-20</t>
  </si>
  <si>
    <t>Հիդրոշինարարների այգի</t>
  </si>
  <si>
    <t>ՍՀ/կենս-2000</t>
  </si>
  <si>
    <t>Խողովակներ 530մմ տրամագծով՝ 147գծմ</t>
  </si>
  <si>
    <t>Փական d-100 մակնիշի</t>
  </si>
  <si>
    <t>Մանկական խաղահրապարակ Սիսիանի համայնքում</t>
  </si>
  <si>
    <t>ՍՀ/կենս-2023</t>
  </si>
  <si>
    <t>Մայթեր</t>
  </si>
  <si>
    <t>ՍՀ/կենս-2024</t>
  </si>
  <si>
    <t>Փողոցային լուսավորություն</t>
  </si>
  <si>
    <t>Լուսամփոփ</t>
  </si>
  <si>
    <t>ՍՀ/կենս-21</t>
  </si>
  <si>
    <t>Աղբավայր</t>
  </si>
  <si>
    <t>Աղբաման Ուրբան</t>
  </si>
  <si>
    <t>ՍՀ/կենս-22</t>
  </si>
  <si>
    <t>Կամարով կամուրջ Գ. Նժդեհի փ.</t>
  </si>
  <si>
    <t>ՍՀ/կենս-2223</t>
  </si>
  <si>
    <t>ՍՀ/կենս-2224</t>
  </si>
  <si>
    <t>Խանջյան փողոց</t>
  </si>
  <si>
    <t>ՍՀ/կենս-2225</t>
  </si>
  <si>
    <t>Շահումյան փողոց</t>
  </si>
  <si>
    <t>ՍՀ/կենս-2226</t>
  </si>
  <si>
    <t>Մյասնիկյան փողոց</t>
  </si>
  <si>
    <t>ՍՀ/կենս-2227</t>
  </si>
  <si>
    <t>Արամ Մանուկյան փողոց</t>
  </si>
  <si>
    <t>ՍՀ/կենս-2228</t>
  </si>
  <si>
    <t>ՍՀ/կենս-2229</t>
  </si>
  <si>
    <t>Ոռոգման ջրագիծ Մուցք բնակավայրի</t>
  </si>
  <si>
    <t>ՍՀ/կենս-23</t>
  </si>
  <si>
    <t>Հետիոտն կամուրջ</t>
  </si>
  <si>
    <t>ՍՀ/կենս-24</t>
  </si>
  <si>
    <t>Հեծանային կամուրջ /ԲՈՒԱՏ-ի հարևանությամբ/</t>
  </si>
  <si>
    <t>ՍՀ/կենս-25</t>
  </si>
  <si>
    <t>Հեծանային կամուրջ /ՙՍերպանտինա՚ ՍՊԸ-ի հարևանությամբ/</t>
  </si>
  <si>
    <t>ՍՀ/կենս-26</t>
  </si>
  <si>
    <t>Ոռոգման ցանց` 9853 գ.մ.</t>
  </si>
  <si>
    <t>ՍՀ/կենս-27</t>
  </si>
  <si>
    <t>Ջրային հայելիներ</t>
  </si>
  <si>
    <t>ՍՀ/կենս-28</t>
  </si>
  <si>
    <t>Զուգարան Երևանյան այգում</t>
  </si>
  <si>
    <t>ՍՀ/կենս-29</t>
  </si>
  <si>
    <t>ՍՀ/կենս-3</t>
  </si>
  <si>
    <t>Գործող գերեզմանատուն</t>
  </si>
  <si>
    <t>ՍՀ/կենս-4</t>
  </si>
  <si>
    <t>Սյունիքի գերեզմանատուն</t>
  </si>
  <si>
    <t>Հենասյուներ փոքր</t>
  </si>
  <si>
    <t>ՍՀ/կենս-5</t>
  </si>
  <si>
    <t>Պանթեոն</t>
  </si>
  <si>
    <t>Սնդիկային լամպով լուսատու</t>
  </si>
  <si>
    <t>ՍՀ/կենս-6</t>
  </si>
  <si>
    <t>Մայր հուշարձան</t>
  </si>
  <si>
    <t>ՍՀ/կենս-623</t>
  </si>
  <si>
    <t>Փողոցային լուսավորություն,  այդ թվում`</t>
  </si>
  <si>
    <t>ՍՀ/կենս-7</t>
  </si>
  <si>
    <t>Համո Սահյանի հուշարձան</t>
  </si>
  <si>
    <t>Հենասյուն մեծ</t>
  </si>
  <si>
    <t>ՍՀ/կենս-8</t>
  </si>
  <si>
    <t>Շահումյանի արձան</t>
  </si>
  <si>
    <t>ՍՀ/կենս-834</t>
  </si>
  <si>
    <t>Պլաստմասսե լուսամփոփ</t>
  </si>
  <si>
    <t>ՍՀ/կենս-888</t>
  </si>
  <si>
    <t>Էլ. հաղորդալարի երկարություն 18.66X100 գմ</t>
  </si>
  <si>
    <t>ՍՀ/կենս-9</t>
  </si>
  <si>
    <t>Ն. Ադոնցի արձան</t>
  </si>
  <si>
    <t>Հաշվիչի տուփ</t>
  </si>
  <si>
    <t>Ավտոմատ փոխարկիչ</t>
  </si>
  <si>
    <t>Միաֆազ էլ. հաշվիչ</t>
  </si>
  <si>
    <t>Էլ. ժամանակի ռելե</t>
  </si>
  <si>
    <t>էլ. լուսավորության լամպ</t>
  </si>
  <si>
    <t>ՍՀ/կենս-976</t>
  </si>
  <si>
    <t>Փողոցներ   446.4 հազ.քմ</t>
  </si>
  <si>
    <t>ՍՀ/կենս-977</t>
  </si>
  <si>
    <t>Վ. Ոսկանյանի անվան ազատամարտի hրապարակ` 4.5 հազ.ք.մ.</t>
  </si>
  <si>
    <t>ՍՀ/կենս-978</t>
  </si>
  <si>
    <t>ՙՄայր արձան՚ hրապարակ`  0.9 հազ.քմ</t>
  </si>
  <si>
    <t>ՍՀ/կենս-979</t>
  </si>
  <si>
    <t>ՙՈրոտան՚ կինոթատրոն hրապարակ` 1.5 հազ.քմ</t>
  </si>
  <si>
    <t>ՍՀ/կենս-980</t>
  </si>
  <si>
    <t>Սիսակ Նահապետի հրապարակ    3.7 հ.քմ</t>
  </si>
  <si>
    <t>ՍՀ/կենս-981</t>
  </si>
  <si>
    <t>Ձևավոր լուսատու փոքր հենասյունով 19 հատ /Սիսակ Նահապետի հրապարակ/</t>
  </si>
  <si>
    <t>ՍՀ/կենս-982</t>
  </si>
  <si>
    <t>ՍՀ/կենս-983</t>
  </si>
  <si>
    <t>ՍՀ/կենս-984</t>
  </si>
  <si>
    <t>ՍՀ/կենս-985</t>
  </si>
  <si>
    <t>ՍՀ/կենս-986</t>
  </si>
  <si>
    <t>Խաղահրապարակ Ֆիզկուլտուրնիկների 6`         0.37 հազ.ք.մ.</t>
  </si>
  <si>
    <t>ՍՀ/կենս-987</t>
  </si>
  <si>
    <t>ՍՀ/կենս-988</t>
  </si>
  <si>
    <t>Սահարան 3.6x0.7x2.4</t>
  </si>
  <si>
    <t>ՍՀ/կենս-989</t>
  </si>
  <si>
    <t>Շղթաներով փոքր ճոճանակ 2.5x0.5x1.8</t>
  </si>
  <si>
    <t>ՍՀ/կենս-990</t>
  </si>
  <si>
    <t>ՍՀ/կենս-991</t>
  </si>
  <si>
    <t>Սեղան-նստարան /L-2m/</t>
  </si>
  <si>
    <t>ՍՀ/կենս-992</t>
  </si>
  <si>
    <t>ՍՀ/կենս-993</t>
  </si>
  <si>
    <t>ՍՀ/կենս-994</t>
  </si>
  <si>
    <t>ՍՀ/կենս-995</t>
  </si>
  <si>
    <t>ՍՀ/կենս-996</t>
  </si>
  <si>
    <t>Կանաչ տարածք /գազոն/ Սիսական փողոց` 3.2 հազ.ք.մ.</t>
  </si>
  <si>
    <t>ՍՀ/կենս-997</t>
  </si>
  <si>
    <t>Կանաչ տարածք /գազոն/ Գ.Նժդեհի փողոց` 1.8 հազ.ք.մ.</t>
  </si>
  <si>
    <t>ՍՀ/կենս-998</t>
  </si>
  <si>
    <t>Կանաչ տարածք /գազոն/ Չարենցի փողոց` 4.2 հազ.ք.մ.</t>
  </si>
  <si>
    <t>ՍՀ/կենս-999</t>
  </si>
  <si>
    <t>Կանաչ տարածք /գազոն/ Շիրվանզադեի փողոց` 1.2 հազ.ք.մ.</t>
  </si>
  <si>
    <t>Վ/կենս-1</t>
  </si>
  <si>
    <t>Վ/կենս-2</t>
  </si>
  <si>
    <t>Տոլ/կենս-1</t>
  </si>
  <si>
    <t>Տոլ/կենս-2</t>
  </si>
  <si>
    <t>Տոլ/կենս-3</t>
  </si>
  <si>
    <t>Ոռոգման ջրատար 9 կմ</t>
  </si>
  <si>
    <t>Տոլ/կենս-4</t>
  </si>
  <si>
    <t>Տոլ/կենս-5</t>
  </si>
  <si>
    <t>Տոլ/կենս-6</t>
  </si>
  <si>
    <t>Տոլ/կենս-8</t>
  </si>
  <si>
    <t>Ոռոգման ջրատար 7 կմ</t>
  </si>
  <si>
    <t>Տոլ/կենս-9</t>
  </si>
  <si>
    <t>Փողոցային լուսատուներ</t>
  </si>
  <si>
    <t>ՇՇ-00045-00062</t>
  </si>
  <si>
    <t>ГРП-ի ջրատար խողովակ</t>
  </si>
  <si>
    <t>Ք.Սիսիան,Գ.Նժդեհի-1, 09-006-109-001-031</t>
  </si>
  <si>
    <t>Ք.Սիսիան,Չարենցի 5,09-006-0250-0005</t>
  </si>
  <si>
    <t>Ք.Սիսիան, Ֆիզկուլտուրնիկների 5/3-1,09-006-0224-0033</t>
  </si>
  <si>
    <t>Թասիկ  բնակավայրի  գրասենյակի շենք</t>
  </si>
  <si>
    <t>Թասիկ  բնակավայրի  ակումբ -կինոխցիկ</t>
  </si>
  <si>
    <t>Թասիկ  բնակավայրի գրադարանի շենք վեր.կաթի հավաքման կետ</t>
  </si>
  <si>
    <t>Թասիկ  բնակավայրի կորմոցեխ</t>
  </si>
  <si>
    <t>Թասիկ  բնակավայրի պահեստ</t>
  </si>
  <si>
    <t>Թասիկ  բնակավայրի բաղնիքի շենք</t>
  </si>
  <si>
    <t>Թասիկ  բնակավայրի նախկին կաթի մշակման կետ</t>
  </si>
  <si>
    <t>Թասիկ  բնակավայրի մանկապարտեզի շենք</t>
  </si>
  <si>
    <t>Ք.Սիսիան,Չարենցի 7/1</t>
  </si>
  <si>
    <t>Փող.8,տ.1, 09-102-005-015-001</t>
  </si>
  <si>
    <t>Փող 3,թիվ 1,09010-0013-0009-001</t>
  </si>
  <si>
    <t>2-րդ փող 1 շենք</t>
  </si>
  <si>
    <t>1- փող 1 շենք,09-103-009-002</t>
  </si>
  <si>
    <t>2-րդ փող 2 շենք</t>
  </si>
  <si>
    <t>2-րդ փողոց 30,09-015-0015-0008</t>
  </si>
  <si>
    <t>1-ին փ.շ 21, 09-015-009-030-001-001</t>
  </si>
  <si>
    <t>Փող 1-ին , շ-14</t>
  </si>
  <si>
    <t xml:space="preserve"> Փող 8-րդ , շ 1,09036-0006-0002</t>
  </si>
  <si>
    <t xml:space="preserve">Փող 2-րդ ,1նրբ.շ 2-րդ </t>
  </si>
  <si>
    <t>Փող 3-րդ. Շ 12/1</t>
  </si>
  <si>
    <t>2-րդ փ,շ 28, բն 1ա</t>
  </si>
  <si>
    <t>3-րդ փ,շ 10, բն 61բ</t>
  </si>
  <si>
    <t>Փող 6-րդ ,շ-8</t>
  </si>
  <si>
    <t>Փող 6-րդ ,շ-6</t>
  </si>
  <si>
    <t>3-րդ փ,շ 12, բն 63 բ</t>
  </si>
  <si>
    <t>3-րդ փ,շ 5, բն 56 ա</t>
  </si>
  <si>
    <t>Փող 3,շ 11</t>
  </si>
  <si>
    <t>Փող 3,շ 14</t>
  </si>
  <si>
    <t>Փող 3,շ 12</t>
  </si>
  <si>
    <t>Հրապարակի փողոց 1</t>
  </si>
  <si>
    <t>Հրապարակի փողոց 2</t>
  </si>
  <si>
    <t>Փող 8, շ. 37</t>
  </si>
  <si>
    <t>«Զ.Ա. Խաչատրյանի անվան գեղարվեստի դպրոց ՀՈԱԿ-ի շենք</t>
  </si>
  <si>
    <t xml:space="preserve">2-րդ փ,շ 4, բն 23 </t>
  </si>
  <si>
    <t>2-րդ փ,շ 28, բն 1բ</t>
  </si>
  <si>
    <t>2-րդ փ,շ 31, բն 45 ա</t>
  </si>
  <si>
    <t>Հրապարակ 1</t>
  </si>
  <si>
    <t>Հրապարակ 2</t>
  </si>
  <si>
    <t>Փող 6-րդ ,շ-20</t>
  </si>
  <si>
    <t>Փող 6-րդ ,շ-18</t>
  </si>
  <si>
    <t>Փող 1- ,շ-31</t>
  </si>
  <si>
    <t>Փող 1.շ 32</t>
  </si>
  <si>
    <t>Փող 1.շ 28</t>
  </si>
  <si>
    <t>Փող 5.շ 1/1 բն3</t>
  </si>
  <si>
    <t>Փող 6-րդ ,շ-19/1</t>
  </si>
  <si>
    <t>Փող.1,շ 4</t>
  </si>
  <si>
    <t>Փող.1,շ 25</t>
  </si>
  <si>
    <t>Փող 1 -ին ,շ 35, 09-031-0131-0017-001</t>
  </si>
  <si>
    <t>Փող 1-ին ,շ 55 ,09-031-0054-0001</t>
  </si>
  <si>
    <t>Փող 1 -ին ,շ 36, 09-031-0129-0002</t>
  </si>
  <si>
    <t>Փող 1 -ին ,շ 19, 09-031-0107-0051</t>
  </si>
  <si>
    <t>Փող.1,շ 24,09-031-0034-0001</t>
  </si>
  <si>
    <t>Փող.3,շ 28,09-031-0138</t>
  </si>
  <si>
    <t>Փող6  , շ. 1</t>
  </si>
  <si>
    <t>Փող6  , շ. 2</t>
  </si>
  <si>
    <t>Փող6  , շ. 3</t>
  </si>
  <si>
    <t>Փող 3  , շ. 27</t>
  </si>
  <si>
    <t>Կենտրոնական փ. , շ. 4</t>
  </si>
  <si>
    <t>09-027-208-001-001</t>
  </si>
  <si>
    <t>Փող 1--ն,  շ.2,  09-070-028-005-001</t>
  </si>
  <si>
    <t>Փող.1-ին ,  շ. 11,09-010-032-004-002</t>
  </si>
  <si>
    <t>Փող.1-ին , շենք 5 , 09-069-0010-0040</t>
  </si>
  <si>
    <t>Փող 1-ին  , շենք 3,բն 2</t>
  </si>
  <si>
    <t>Փող 10-րդ , շենք 29/1 , 09-069-0020-0009</t>
  </si>
  <si>
    <t>Փող 1-ին , շենք 6, 09-069-063-005</t>
  </si>
  <si>
    <t>Փող 10-րդ , շենք 29 , 09-069-0020-0008</t>
  </si>
  <si>
    <t>Փող 57.շենք 2 , 09-069-0051-0009</t>
  </si>
  <si>
    <t>Փող 57.շենք 1, , 09-069-0051-0008</t>
  </si>
  <si>
    <t>Փող 3-րդ , շենք 81</t>
  </si>
  <si>
    <t>Փող 4-րդ , շենք 2</t>
  </si>
  <si>
    <t>Փող 1- , շենք 6, 09-069-012-005</t>
  </si>
  <si>
    <t xml:space="preserve"> Փող . 4  , շենք 10</t>
  </si>
  <si>
    <t>Փող 1, շենք 121</t>
  </si>
  <si>
    <t>Սիսիանի քաղաքային գրադարանի շենք</t>
  </si>
  <si>
    <t>«Սիսիանի մանկական արվեստի դպրոցի» շենք</t>
  </si>
  <si>
    <t>Սիսիանի քաղաքային համայնքի «Է. Ասյանի անվան Սիսիանի մանկական երաժշտական դպրոց» ՀՈԱԿ-ի շենք</t>
  </si>
  <si>
    <t>«Համո Սահյանի անվան Սիսիանի քաղաքային մշակույթի կենտրոն »ՀՈԱԿ-ի շենք</t>
  </si>
  <si>
    <t>«Սիսիանի ֆուտբոլի դպրոց» ՀՈԱԿ-ի շենք</t>
  </si>
  <si>
    <t>«Սիսիանի համայնքի թիվ 1 նախադպրոցական ուսումնական հաստատություն» ՀՈԱԿ-ի շենք</t>
  </si>
  <si>
    <t>«Սիսիանի համայնքի թիվ 2 նախադպրոցական ուսումնական հաստատություն» ՀՈԱԿ-ի շենք</t>
  </si>
  <si>
    <t>«Սիսիանի համայնքի թիվ 3 նախադպրոցական ուսումնական հաստատություն » ՀՈԱԿ-ի շենք</t>
  </si>
  <si>
    <t>«Սիսիանի համայնքի թիվ 4 նախադպրոցական ուսումնական հաստատություն» ՀՈԱԿ-ի շենք</t>
  </si>
  <si>
    <t>Փող 1 , շ. 10ա</t>
  </si>
  <si>
    <t>Փող 1  , շ. 9/2</t>
  </si>
  <si>
    <t xml:space="preserve"> Փող . 3  , շենք 25</t>
  </si>
  <si>
    <t xml:space="preserve"> Փող . 3  , շենք 25,09-013-079-004-001</t>
  </si>
  <si>
    <t xml:space="preserve"> Փող . 3  , շենք 25,09-013-074-003</t>
  </si>
  <si>
    <t>Փող 3  , շ. 1/1, 09-071-0011-0014</t>
  </si>
  <si>
    <t>Փող 1 , շ. 10ա, 09-071-0023-0007</t>
  </si>
  <si>
    <t>Փող 1 , շ. 1/1, 09-071-0010-0006</t>
  </si>
  <si>
    <t>Փող. 1., շ. 21,09-027-015-010</t>
  </si>
  <si>
    <t>Փող.3,շ 20/1,շ 20/2, 09-027-0015-0023,09-027-0015-0024</t>
  </si>
  <si>
    <t>Փող. 1., շ. 21</t>
  </si>
  <si>
    <t>Փող.3,շ 20 , 09-027-015-002</t>
  </si>
  <si>
    <t>Փող. 5., շ. 3</t>
  </si>
  <si>
    <t>Փող. 3., շ. 10</t>
  </si>
  <si>
    <t>Փող 15, շ. 6, 09-089-009-010</t>
  </si>
  <si>
    <t>Փող 15, շ. 12, 09-089-009-011</t>
  </si>
  <si>
    <t>Փող 15 շ. 8 , 09-089-009-009</t>
  </si>
  <si>
    <t>Ա.Գրիգորյան փողոց շ. 6, 09-023-071-003</t>
  </si>
  <si>
    <t>Երիտասարդների փողոց շ. 5, 09023</t>
  </si>
  <si>
    <t>Աշոտավան բնակավայրի բնակելի շենք</t>
  </si>
  <si>
    <t>Նժդեհ բնակավայրի ներհամայնքային կամուրջ</t>
  </si>
  <si>
    <t>Նժ/կենս 1</t>
  </si>
  <si>
    <t>Նորավան բնակավայրի հին գյուղի սպասարկող շինություն</t>
  </si>
  <si>
    <t>Շաղատ բնակավայրի բնակելի շենք  27</t>
  </si>
  <si>
    <t>Ա.Ավետյան 5 ,09-004-014-001-003-001</t>
  </si>
  <si>
    <t>Ա.Ավետյան 6</t>
  </si>
  <si>
    <t>Ա.Ավետյան 8</t>
  </si>
  <si>
    <t>Ա.Ավետյան 9</t>
  </si>
  <si>
    <t>Ա.Ավետյան 10</t>
  </si>
  <si>
    <t>Ա.Ավետյան 11</t>
  </si>
  <si>
    <t>Շաղ/կենս-8-99</t>
  </si>
  <si>
    <t>Շաղ/կենս-101</t>
  </si>
  <si>
    <t>«Սիսիանի համայնքապետարանի աշխատակազմ» համայնքային կառավարչական հիմնարկ</t>
  </si>
  <si>
    <t>«Սիսիանի բնակարանային կոմունալ տնտեսություն» ՀՈԱԿ /34 հատ աղբատեղի/</t>
  </si>
  <si>
    <t xml:space="preserve">   Մեքենաների և սարքավորումների մաշվածք</t>
  </si>
  <si>
    <t>Խաղահրապարակ Շիրվանզադե 2-ա` 0.87 հազ.ք.մ.</t>
  </si>
  <si>
    <t>Հասցե</t>
  </si>
  <si>
    <t>Փող 3, թիվ 1</t>
  </si>
  <si>
    <t>Փող 4, շենք 1</t>
  </si>
  <si>
    <t xml:space="preserve">4-րդ փողոց, շենք 2 </t>
  </si>
  <si>
    <t>4րդ փ .շենք 5</t>
  </si>
  <si>
    <t>Ախ/կենս-10-35</t>
  </si>
  <si>
    <t>Աղ/կենս-10-12</t>
  </si>
  <si>
    <t>Աղ/կենս-4-5</t>
  </si>
  <si>
    <t>Աղ/կենս-8-9</t>
  </si>
  <si>
    <t>Անգ/կեն-2231-2233</t>
  </si>
  <si>
    <t>Անգ/Հով-1-2</t>
  </si>
  <si>
    <t>Բռ/կենս-8-11</t>
  </si>
  <si>
    <t>Դաս/կենս-7-8</t>
  </si>
  <si>
    <t>Լոր/կենս-5-6</t>
  </si>
  <si>
    <t>Ն/կենս-11-12</t>
  </si>
  <si>
    <t>Ն/կենս-14-31</t>
  </si>
  <si>
    <t>Շ/կենս-10-15</t>
  </si>
  <si>
    <t xml:space="preserve">Լուսավորություն 92 </t>
  </si>
  <si>
    <t>Շաղ/կենս-100-</t>
  </si>
  <si>
    <t>Ու/կենս-3-4</t>
  </si>
  <si>
    <t>ՍՀ/կենս-1004-1041</t>
  </si>
  <si>
    <t>Բնակարան N 1-50 Գայի թիվ 7 շենքի</t>
  </si>
  <si>
    <t>ՍՀ/կենս-1060-1073</t>
  </si>
  <si>
    <t>ՍՀ/կենս-1074-1088</t>
  </si>
  <si>
    <t>ՍՀ/կենս-1089-1095</t>
  </si>
  <si>
    <t>ՍՀ/կենս-1096-1133</t>
  </si>
  <si>
    <t>ՍՀ/կենս-1134-1182</t>
  </si>
  <si>
    <t>ՍՀ/կենս-1184-1213</t>
  </si>
  <si>
    <t>ՍՀ/կենս-1214-1223</t>
  </si>
  <si>
    <t>ՍՀ/կենս-1224-1263</t>
  </si>
  <si>
    <t>ՍՀ/կենս-1265-1267</t>
  </si>
  <si>
    <t>ՍՀ/կենս-1268-1278</t>
  </si>
  <si>
    <t>ՍՀ/կենս-1279-1280</t>
  </si>
  <si>
    <t>ՍՀ/կենս-1281-1288</t>
  </si>
  <si>
    <t>ՍՀ/կենս-1298-1312</t>
  </si>
  <si>
    <t>ՍՀ/կենս-1313-1327</t>
  </si>
  <si>
    <t>ՍՀ/կենս-1328-1773</t>
  </si>
  <si>
    <t>ՍՀ/կենս-1774-1792</t>
  </si>
  <si>
    <t>ՍՀ/կենս-1793-1967</t>
  </si>
  <si>
    <t>ՍՀ/կենս-1968-1995</t>
  </si>
  <si>
    <t>ՍՀ/կենս-2001-2014</t>
  </si>
  <si>
    <t>ՍՀ/կենս-2015-2022</t>
  </si>
  <si>
    <t>ՍՀ/կենս-2025-2085</t>
  </si>
  <si>
    <t>ՍՀ/կենս-2086-2124</t>
  </si>
  <si>
    <t>ՍՀ/կենս-2125-2222</t>
  </si>
  <si>
    <t xml:space="preserve">Ճանապարհ Սիսիան-Իշխանասար խճուղու դեպի համայնքային նոր գերեզմանատուն տանող </t>
  </si>
  <si>
    <t>ՍՀ/կենս-30-404</t>
  </si>
  <si>
    <t>ՍՀ/կենս-405-514</t>
  </si>
  <si>
    <t>ՍՀ/կենս-515-622</t>
  </si>
  <si>
    <t>ՍՀ/կենս-624-776</t>
  </si>
  <si>
    <t>ՍՀ/կենս-777-833</t>
  </si>
  <si>
    <t>ՍՀ/կենս-835-887</t>
  </si>
  <si>
    <t>ՍՀ/կենս-889-941</t>
  </si>
  <si>
    <t>ՍՀ/կենս-942-946</t>
  </si>
  <si>
    <t>ՍՀ/կենս-947-951</t>
  </si>
  <si>
    <t>ՍՀ/կենս-952-956</t>
  </si>
  <si>
    <t>ՍՀ/կենս-957-961</t>
  </si>
  <si>
    <t>ՍՀ/կենս-962-975</t>
  </si>
  <si>
    <t>Խաղահրապարակ Սիսական 50     0.415 հազ.ք.մ.</t>
  </si>
  <si>
    <t>Խաղահրապարակ Գայի 1`            1.2 հազ.ք.մ.</t>
  </si>
  <si>
    <t>Զսպանակով ճոճանակ /4 տեղ/ , 2.6x0.4x0.8</t>
  </si>
  <si>
    <t>Խաղահրապարակ Գայի 6`             1.2 հազ.ք.մ.</t>
  </si>
  <si>
    <t>Խաղահրապարակ Գայի 12`    1.2 հազ.ք.մ.</t>
  </si>
  <si>
    <t>Խաղահրապարակ Իսրայել-Օրի 1-գ`  0.42 հազ.ք.մ.</t>
  </si>
  <si>
    <t>Խաղահրապարակ Սիսական 48`    0.42 հազ.ք.մ.</t>
  </si>
  <si>
    <t>Տոլ/կենս-10-13</t>
  </si>
  <si>
    <t>Տոլ/Փ.լ-1-6</t>
  </si>
  <si>
    <t>Տոր/Ց.լ-1-10</t>
  </si>
  <si>
    <t>Աղբամաններ</t>
  </si>
  <si>
    <t>ՍՀ/կենս-2223-2247</t>
  </si>
  <si>
    <t>Ճոճանակ</t>
  </si>
  <si>
    <t>Փոքրիկ մարզիկ</t>
  </si>
  <si>
    <t xml:space="preserve">Շղթաներով փոքրիկ ճոճանակ </t>
  </si>
  <si>
    <t>Հեքիաթ</t>
  </si>
  <si>
    <t>Ինքնակառավարվող ինքնաթիռ</t>
  </si>
  <si>
    <t>Արծաթափայլ վիշապ</t>
  </si>
  <si>
    <t>Օվկիանոսային զբոսանք</t>
  </si>
  <si>
    <t>Փոքրիկ հեքիաթային անիվներ</t>
  </si>
  <si>
    <t>ՍՀ/կենս</t>
  </si>
  <si>
    <t>Լուսավորության համակարգ Սիսիան քաղաքում</t>
  </si>
  <si>
    <t>.2020.</t>
  </si>
  <si>
    <t>.2019.</t>
  </si>
  <si>
    <t xml:space="preserve">«Սիսիանի համայնքի շախմատի դպրոց» ՀՈԱԿ  </t>
  </si>
  <si>
    <t>«Աղվան Մինասյանի անվան արվեստի և ստեղծագործության կենտրոն» ՀՈԱԿ</t>
  </si>
  <si>
    <t xml:space="preserve">   Մեքենաների և սարքավորումների  մնացորդ</t>
  </si>
  <si>
    <t xml:space="preserve">Գույքի արժեք </t>
  </si>
  <si>
    <t>Գույքի մաշվածք</t>
  </si>
  <si>
    <t>Գույքի արժեքի մնացորդ</t>
  </si>
  <si>
    <t>Խաղահրապարակ Խանջյան 3-ա` 0.79 հազ.ք.մ.</t>
  </si>
  <si>
    <t>Խաղահրապարակ Իսրաել-Օրի 3-ա` 0.95 հազ.ք.մ.</t>
  </si>
  <si>
    <t>Սիսիան-Իշխանասարից գերեզ. տանող ճանապարհ</t>
  </si>
  <si>
    <t>«Սիսիանի համայնքի շախմատի դպրոց» ՀՈԱԿ-ի շենք</t>
  </si>
  <si>
    <t>«Աղվան Մինասյանի անվան արվեստի և ստեղծագործության կենտրոն» ՀՈԱԿ-ի շենք</t>
  </si>
  <si>
    <t>ՏԵՂԵԿԱՆՔ
 ՍԻՍԻԱՆ ՀԱՄԱՅՆՔԻ ՍԵՓԱԿԱՆՈՒԹՅԱՆ ԳՈՒՅՔԻ ՎԵՐԱԲԵՐՅԱԼ</t>
  </si>
  <si>
    <t>Գորայք բնակավայր</t>
  </si>
  <si>
    <t>Ծղուկ բնակավայր</t>
  </si>
  <si>
    <t>Սառնակունք բնակավայր</t>
  </si>
  <si>
    <t>Սպանդարյան բնակավայր</t>
  </si>
  <si>
    <t>Գո/Կենս1</t>
  </si>
  <si>
    <t>Կենցաղային աղբի համար աղբամաններ</t>
  </si>
  <si>
    <t>Գո/Կենս2</t>
  </si>
  <si>
    <t>Պլաստ․ համար աղբամաններ</t>
  </si>
  <si>
    <t>Գո/Կենս3</t>
  </si>
  <si>
    <t>Գո/Կենս4</t>
  </si>
  <si>
    <t xml:space="preserve">Ջրագիծ թիվ 1 ներքին ցանց </t>
  </si>
  <si>
    <t>Գո/Կենս5</t>
  </si>
  <si>
    <t>Ջրագիծ թիվ 2</t>
  </si>
  <si>
    <t>Գո/Կենս6</t>
  </si>
  <si>
    <t>Ջրագիծ թիվ 3</t>
  </si>
  <si>
    <t>Գո/Կենս7</t>
  </si>
  <si>
    <t xml:space="preserve">Կոյուղու ցանց </t>
  </si>
  <si>
    <t>Գո/Կենս8</t>
  </si>
  <si>
    <t>Ներ բնակ փողոցային ցանց</t>
  </si>
  <si>
    <t>Գո/Կենս9</t>
  </si>
  <si>
    <t>Անասունների ջրելատեղի խմոցներ,խողովակաշար d=50մմ</t>
  </si>
  <si>
    <t>Գո/Կենս10</t>
  </si>
  <si>
    <t>d=600մմ կիսախող խմոցներ</t>
  </si>
  <si>
    <t>Գո/Կենս11</t>
  </si>
  <si>
    <t>Ջրընդունիչ</t>
  </si>
  <si>
    <t>Գո/Կենս12</t>
  </si>
  <si>
    <t>Հովվի կացարան</t>
  </si>
  <si>
    <t>Գո/Կենս13</t>
  </si>
  <si>
    <t>Մակատեղի</t>
  </si>
  <si>
    <t>Ծղ/Լուս1-50</t>
  </si>
  <si>
    <t>Ծղ/Լստ1-28</t>
  </si>
  <si>
    <t>Ծղ/Կենս13</t>
  </si>
  <si>
    <t>Անվանական ցուցանակ</t>
  </si>
  <si>
    <t>Ծղ/Կա1-15</t>
  </si>
  <si>
    <t>Ծղ/Պա1-10</t>
  </si>
  <si>
    <t>Ծղ/Կենս1</t>
  </si>
  <si>
    <t>Ներբնակավայրային խմելու ջրի ցանց d=75մմ</t>
  </si>
  <si>
    <t>Ծղ/Կենս2</t>
  </si>
  <si>
    <t>Ներբնակավայրային կոյուղագիծ</t>
  </si>
  <si>
    <t>Ծղ/Կենս3</t>
  </si>
  <si>
    <t>Ներհամայնքային փողոցային լուսավորություն /ԼԷԴ մակնիշի/</t>
  </si>
  <si>
    <t>Ծղ/Կենս4</t>
  </si>
  <si>
    <t>Ներհամայնքային փողոցային լուսավորության հաղորդալարեր f=5մ</t>
  </si>
  <si>
    <t>Ծղ/Կենս5</t>
  </si>
  <si>
    <t>Հուշարձան 1941-45թթ</t>
  </si>
  <si>
    <t>Ծղ/Կենս6</t>
  </si>
  <si>
    <t>Հուշաղբյուր</t>
  </si>
  <si>
    <t>Ծղ/Կենս7</t>
  </si>
  <si>
    <t>Ներհամայնքային փողոցներ</t>
  </si>
  <si>
    <t>Ծղ/Կենս8</t>
  </si>
  <si>
    <t>Անասունների ջրելատեղի նովերով</t>
  </si>
  <si>
    <t>Ծղ/Կենս9</t>
  </si>
  <si>
    <t>Երկաթյա կիսախողովակներով նովեր /3 հատ/ D=530մմ</t>
  </si>
  <si>
    <t>Ծղ/Կենս10</t>
  </si>
  <si>
    <t xml:space="preserve">Գերեզմանոց </t>
  </si>
  <si>
    <t>Սռ/Կենս1</t>
  </si>
  <si>
    <t>Սռ/Կենս2</t>
  </si>
  <si>
    <t>Աղբամաններ /կենցաղային աղբի/</t>
  </si>
  <si>
    <t>Սռ/Կենս3</t>
  </si>
  <si>
    <t>Սռ/Կենս4</t>
  </si>
  <si>
    <t>Սռ/Կենս5</t>
  </si>
  <si>
    <t>Սռ/Կենս6</t>
  </si>
  <si>
    <t>Սռ/Կենս7</t>
  </si>
  <si>
    <t>Խմելու ջրի ջրագիծ /թուջե d=100մմ/</t>
  </si>
  <si>
    <t>Ներբնակավայրային խմելու ջրի ցանց d=50-75 մմ</t>
  </si>
  <si>
    <t xml:space="preserve">Անասունների ջրելատեղի </t>
  </si>
  <si>
    <t>Սռ/Սհ1</t>
  </si>
  <si>
    <t>Սահուղի /երկաթյա,մանկական/</t>
  </si>
  <si>
    <t>Սռ/Ճ1-3</t>
  </si>
  <si>
    <t>Սռ/Զ1-3</t>
  </si>
  <si>
    <t>Զսպաճոճանակ</t>
  </si>
  <si>
    <t>Սռ/Մ/1-1</t>
  </si>
  <si>
    <t>Մագլցապատ /երկաթյա/</t>
  </si>
  <si>
    <t>Սպ/Կենս1</t>
  </si>
  <si>
    <t>Սպանդարյանի գենպլանի հատակագիծ</t>
  </si>
  <si>
    <t>Սպ/Կենս2</t>
  </si>
  <si>
    <t>Աղբաման /կենցաղային աղբի/</t>
  </si>
  <si>
    <t>Սպ/Կենս3</t>
  </si>
  <si>
    <t>Աղբաման /պլաս/</t>
  </si>
  <si>
    <t>Սպ/Կենս4</t>
  </si>
  <si>
    <t>1941-45թթ հուշարձան</t>
  </si>
  <si>
    <t>Սպ/Կենս5</t>
  </si>
  <si>
    <t>Սպ/Կենս6</t>
  </si>
  <si>
    <t>Սպ/Կենս7</t>
  </si>
  <si>
    <t>Անասունների ջրելատեղի</t>
  </si>
  <si>
    <t>Սպ/Կենս8</t>
  </si>
  <si>
    <t>Ջրագիծ պոլիէթ խողովակաշար d=75մմ</t>
  </si>
  <si>
    <t>Սպ/Կենս9</t>
  </si>
  <si>
    <t>Ջրագիծ երկաթյա խողովակաշար d=50մմ</t>
  </si>
  <si>
    <t>Սպ/Կենս10</t>
  </si>
  <si>
    <t>Գերեզմանոց</t>
  </si>
  <si>
    <t>Սպ/Կենս11</t>
  </si>
  <si>
    <t>Հովվի կացարան ցեմենտ բետոնյա</t>
  </si>
  <si>
    <t>Սպ/Կենս12</t>
  </si>
  <si>
    <t>Հուշաղբյուր գերեզմանոցում</t>
  </si>
  <si>
    <t>Սպ/Կենս13</t>
  </si>
  <si>
    <t>Լուսավորության ցանց</t>
  </si>
  <si>
    <t>Գորայք բնակավայրի գյուղապետարանի շենք</t>
  </si>
  <si>
    <t xml:space="preserve">Գորայք բնակավայրի գրադարանի շենք </t>
  </si>
  <si>
    <t xml:space="preserve">Գորայք բնակավայրի ակումբի շենք </t>
  </si>
  <si>
    <t xml:space="preserve">Գորայք բնակավայրի կենցաղի տուն </t>
  </si>
  <si>
    <t>Գորայք բնակավայրի ԱԻՆ 911ավտոտնակ</t>
  </si>
  <si>
    <t xml:space="preserve">Ծղուկ բնակավայրի մանկապարտեզի երկհարկանի շենք </t>
  </si>
  <si>
    <t>Ծղուկ բնակավայրի մշակույթի տուն</t>
  </si>
  <si>
    <t>Ծղուկ բնակավայրի նախկին կաթսայատուն</t>
  </si>
  <si>
    <t xml:space="preserve">Ծղուկ բնակավայրի համայնքային բնակելի տներ </t>
  </si>
  <si>
    <t xml:space="preserve">Ծղուկ բնակավայրի վարչական շենք </t>
  </si>
  <si>
    <t>Սառնակունք բնակավայրի Վարչական շենք /երկհարկանի/</t>
  </si>
  <si>
    <t>Սառնակունք բնակավայրի մանկապարտեզի շենք /թիվ 1/</t>
  </si>
  <si>
    <t>Սառնակունք բնակավայրի կենցաղի տուն</t>
  </si>
  <si>
    <t>Սառնակունք բնակավայրի բուժկետ</t>
  </si>
  <si>
    <t>Սառնակունք բնակավայրի մշակույթի տուն</t>
  </si>
  <si>
    <t xml:space="preserve">Սառնակունք բնակավայրի նախկին պահեստի շենք </t>
  </si>
  <si>
    <t xml:space="preserve">Սառնակունք բնակավայրի բնակելի առանձնատներ մեկ հարկանի </t>
  </si>
  <si>
    <t xml:space="preserve">Սառնակունք բնակավայրի մանկապարտեզ երկհարկանի </t>
  </si>
  <si>
    <t>Սպանդարյան բնակավայրի վարչական շենք</t>
  </si>
  <si>
    <t>Սպանդարյան բնակավայրի կենցաղի տուն</t>
  </si>
  <si>
    <t xml:space="preserve">Սպանդարյան բնակավայրի մանկապարտեզի շենք </t>
  </si>
  <si>
    <t>Սպանդարյան բնակավայրի անասնապահական համալիր</t>
  </si>
  <si>
    <t>Սպանդարյան բնակավայրի բուժկետ</t>
  </si>
  <si>
    <t>Սպանդարյան բնակավայրի նախկին բուֆետի շենք</t>
  </si>
  <si>
    <t>Սպանդարյան բնակավայրի նախկին կաթի ընդունման կետ</t>
  </si>
  <si>
    <t>-</t>
  </si>
  <si>
    <t xml:space="preserve"> Փող . 11 , շենք 1</t>
  </si>
  <si>
    <t xml:space="preserve">Ց Ա Ն Կ 
       ՍԻՍԻԱՆ ՀԱՄԱՅՆՔԻ  ՍԵՓԱԿԱՆՈՒԹՅԱՆ ԻՐԱՎՈՒՆՔՈՎ 
             ՊԱՏԿԱՆՈՂ ՇԵՆՔԵՐԻ ԵՎ ՇԻՆՈՒԹՅՈՒՆՆԵՐԻ </t>
  </si>
  <si>
    <t>Ց Ա Ն Կ 
       ՍԻՍԻԱՆ ՀԱՄԱՅՆՔԻ  ՍԵՓԱԿԱՆՈՒԹՅԱՆ ՀԱՄԱՅՆՔԱՅԻՆ ՆՇԱՆԱԿՈՒԹՅԱՆ ԿԱՌՈՒՅՑՆԵՐԻ ԵՎ ԿԵՆՍԱԱՊԱՀՈՎՄԱՆ ՀԻՄՆԱԿԱՆ ՄԻՋՈՑՆԵՐԻ</t>
  </si>
  <si>
    <t>Ք.Սիսիան,Սիսական 44-Ա,09-006-109-001-008-001</t>
  </si>
  <si>
    <t>Ք.Սիսիան,Սիսական 17,09-066-0222-0002</t>
  </si>
  <si>
    <t>Ք.Սիսիան, Սպանդարյան-82</t>
  </si>
  <si>
    <t>Ք.Սիսիան, Շիրվանզադե 4/1,09-006-0249-0002</t>
  </si>
  <si>
    <t>Ք.Սիսիան, Որոտան փ 3/1,09-006-0239-0006</t>
  </si>
  <si>
    <t>Ք.Սիսիան, Սիսական 31,09-006-0086-0021</t>
  </si>
  <si>
    <t>Ք.Սիսիան, Սիսական 41, 09-006-0086-0025</t>
  </si>
  <si>
    <t>Ք.Սիսիան, Սիսական 44, 09-006-0109-0084</t>
  </si>
  <si>
    <t>Ք.Սիսիան, Սիսական 36, 09-006-0109-0066</t>
  </si>
  <si>
    <t>Ք.Սիսիան, Ֆիզկուլտուրնիկների փ-2/1-1,09-006-0238-0017</t>
  </si>
  <si>
    <t>Ք.Սիսիան, Սիսական 23, 09-006-0086-0020</t>
  </si>
  <si>
    <r>
      <rPr>
        <b/>
        <i/>
        <sz val="9"/>
        <rFont val="GHEA Grapalat"/>
        <family val="3"/>
      </rPr>
      <t xml:space="preserve">Հավելված 1 </t>
    </r>
    <r>
      <rPr>
        <sz val="9"/>
        <rFont val="GHEA Grapalat"/>
        <family val="3"/>
      </rPr>
      <t xml:space="preserve"> 
ՀՀ Սյունիքի մարզի Սիսիան համայնքի ավագանու 
2024թ.              թիվ    որոշման</t>
    </r>
  </si>
  <si>
    <r>
      <rPr>
        <b/>
        <i/>
        <sz val="9"/>
        <color theme="1"/>
        <rFont val="GHEA Grapalat"/>
        <family val="3"/>
      </rPr>
      <t>Հավելված 2</t>
    </r>
    <r>
      <rPr>
        <sz val="9"/>
        <color theme="1"/>
        <rFont val="GHEA Grapalat"/>
        <family val="3"/>
      </rPr>
      <t xml:space="preserve">
ՀՀ Սյունիքի մարզի Սիսիան համայնքի ավագանու 
2024թ.     թիվ    որոշման</t>
    </r>
  </si>
  <si>
    <r>
      <rPr>
        <b/>
        <i/>
        <sz val="9"/>
        <color theme="1"/>
        <rFont val="GHEA Grapalat"/>
        <family val="3"/>
      </rPr>
      <t xml:space="preserve">Հավելված 3 </t>
    </r>
    <r>
      <rPr>
        <i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>ՀՀ Սյունիքի մարզի Սիսիան համայնքի ավագանու 2024թ.  
թիվ    որոշման</t>
    </r>
  </si>
  <si>
    <t xml:space="preserve">                          ՍԻՍԻԱՆ ՀԱՄԱՅՆՔԻ ՂԵԿԱՎԱՐ՝                                         Հ.ԱՌԱՔԵԼՅԱՆ</t>
  </si>
  <si>
    <t>ՍԻՍԻԱՆ ՀԱՄԱՅՆՔԻ ՂԵԿԱՎԱՐ՝                                         Հ.ԱՌԱՔԵԼՅԱՆ</t>
  </si>
  <si>
    <t>ՍՀ/կենս-2248-2308</t>
  </si>
  <si>
    <t>Աղբաման պոլիէթիլենային 1100լ</t>
  </si>
  <si>
    <t>ՍՀ/կենս-2309-2318</t>
  </si>
  <si>
    <t>Աղբաման պլաստմասե 1100լ</t>
  </si>
  <si>
    <t>ՍՀ/կենս-2319-2329</t>
  </si>
  <si>
    <t>ՍՀ/կենս-2330-2377</t>
  </si>
  <si>
    <t>Աղբամաններ 1100լ</t>
  </si>
  <si>
    <t>Սիսիան-Ձորեր մայրուղի 2 կմ</t>
  </si>
  <si>
    <t>1941-1945թթ  զոհվածների հիշատակին նվիրված հուշարձան</t>
  </si>
  <si>
    <t>Մյասնիկյան, Շահումյան, Արամ Մանուկյան փողոցների ճանապ. կապ. Վերանորոգում</t>
  </si>
  <si>
    <t xml:space="preserve">      </t>
  </si>
  <si>
    <t>20.07.2020.</t>
  </si>
  <si>
    <t>Գորայք համայնքի անվանական ցուցակ</t>
  </si>
  <si>
    <t xml:space="preserve">Կենցաղային աղբի համար </t>
  </si>
  <si>
    <t xml:space="preserve">Պլաստ համար </t>
  </si>
  <si>
    <t>Սպ/Կենս16</t>
  </si>
  <si>
    <t>Անվանական ցուցակ</t>
  </si>
  <si>
    <t>Սռ/Կենս1-15</t>
  </si>
  <si>
    <t>Սռ/Կենս1-10</t>
  </si>
  <si>
    <t>Աղբամաններն /պլաս համար/</t>
  </si>
  <si>
    <t xml:space="preserve">   Մեքենաներ և սարքավորումներ</t>
  </si>
  <si>
    <t>Սիսիան համայնք</t>
  </si>
  <si>
    <t>ԳՈՐԱՅՔ</t>
  </si>
  <si>
    <t>Հ/Հ</t>
  </si>
  <si>
    <t>Տարեթիվ</t>
  </si>
  <si>
    <t>Քանակ</t>
  </si>
  <si>
    <t>Գումար</t>
  </si>
  <si>
    <t>Նշումներ</t>
  </si>
  <si>
    <t>Աթոռ կտորից</t>
  </si>
  <si>
    <t>2015թ</t>
  </si>
  <si>
    <t>Գո/Աթկ</t>
  </si>
  <si>
    <t>Համայնքի ղեկավար</t>
  </si>
  <si>
    <t>Հեռուստացույց JVC</t>
  </si>
  <si>
    <t>2012թ</t>
  </si>
  <si>
    <t>Գո/Հռ1</t>
  </si>
  <si>
    <t>Պահարան</t>
  </si>
  <si>
    <t>Գո/Պհ8-9</t>
  </si>
  <si>
    <t>Աթոռ պտուտակով</t>
  </si>
  <si>
    <t>2017թ</t>
  </si>
  <si>
    <t>Գո/Ապ5</t>
  </si>
  <si>
    <t>Աթոռ սև կաշվից</t>
  </si>
  <si>
    <t>Գո/Ակշ</t>
  </si>
  <si>
    <t>բացակա</t>
  </si>
  <si>
    <t>Ճաշասեղան</t>
  </si>
  <si>
    <t>Գո/Ճշս1-25</t>
  </si>
  <si>
    <t>Կենցաղի տուն</t>
  </si>
  <si>
    <t>Գո/Նստկ1-50</t>
  </si>
  <si>
    <t xml:space="preserve">Պահարաններ սպասքի համար </t>
  </si>
  <si>
    <t>Գո/Պսպ1-2</t>
  </si>
  <si>
    <t xml:space="preserve">Նստարան </t>
  </si>
  <si>
    <t xml:space="preserve">Սեղան </t>
  </si>
  <si>
    <t xml:space="preserve">Նստարան  </t>
  </si>
  <si>
    <t>2018թ</t>
  </si>
  <si>
    <t>Ջեռուցման կաթսա Fondital</t>
  </si>
  <si>
    <t>2020թ</t>
  </si>
  <si>
    <t>Մեղրաքամ 4 տեղանոց</t>
  </si>
  <si>
    <t>2022թ</t>
  </si>
  <si>
    <t>Գրասենյակային աթոռ</t>
  </si>
  <si>
    <t>2021թ</t>
  </si>
  <si>
    <t>Գո/ԳաՆ1</t>
  </si>
  <si>
    <t>Գո/ՍՆ1-7</t>
  </si>
  <si>
    <t>Աթոռ /6 հատ/</t>
  </si>
  <si>
    <t>Գո/ԱթՆ1-42</t>
  </si>
  <si>
    <t>7 կտ</t>
  </si>
  <si>
    <t>Պլանշետ LENOVO</t>
  </si>
  <si>
    <t>Պլանշետ BQ</t>
  </si>
  <si>
    <t>Գո/ՍՆ8-14</t>
  </si>
  <si>
    <t>Գո/ԱթՆ43-84</t>
  </si>
  <si>
    <t xml:space="preserve">Կենցաղային աղբի համար աղբամաններ </t>
  </si>
  <si>
    <t>Աթոռ</t>
  </si>
  <si>
    <t>2019թ</t>
  </si>
  <si>
    <t>2 կոմպ</t>
  </si>
  <si>
    <t>ՍՊԱՆԴԱՐՅԱՆ</t>
  </si>
  <si>
    <t>Աթոռ փայտյա</t>
  </si>
  <si>
    <t>2010թ</t>
  </si>
  <si>
    <t>Սպ/Ա-1-3</t>
  </si>
  <si>
    <t>Վարչական ղեկավար</t>
  </si>
  <si>
    <t xml:space="preserve">Պահարան  </t>
  </si>
  <si>
    <t>1985թ</t>
  </si>
  <si>
    <t>Սպ/Պե-1-15</t>
  </si>
  <si>
    <t>Գրադարան</t>
  </si>
  <si>
    <t>Սեղան</t>
  </si>
  <si>
    <t>Սպ/Սղ-6-7</t>
  </si>
  <si>
    <t>1987թ</t>
  </si>
  <si>
    <t xml:space="preserve">Բացակա </t>
  </si>
  <si>
    <r>
      <rPr>
        <b/>
        <i/>
        <sz val="9"/>
        <color theme="1"/>
        <rFont val="GHEA Grapalat"/>
        <family val="3"/>
      </rPr>
      <t>Հավելված 4</t>
    </r>
    <r>
      <rPr>
        <sz val="9"/>
        <color theme="1"/>
        <rFont val="GHEA Grapalat"/>
        <family val="3"/>
      </rPr>
      <t xml:space="preserve">
ՀՀ Սյունիքի մարզի Սիսիան համայնքի ավագանու 2024թ.      թիվ   որոշման</t>
    </r>
  </si>
  <si>
    <t xml:space="preserve">             ՍԻՍԻԱՆ ՀԱՄԱՅՆՔԻ ՂԵԿԱՎԱՐ՝                              Հ.ԱՌԱՔԵԼՅԱՆ</t>
  </si>
  <si>
    <t xml:space="preserve">Ց Ա Ն Կ 
       ՍԻՍԻԱՆ ՀԱՄԱՅՆՔԻ ԳՈՐԱՅՔ ԵՎ ՍՊԱՆԴԱՐՅԱՆ ԲՆԱԿԱՎԱՅՐԵՐԻ ՀԻՄՆԱԿԱՆ ՄԻՋՈՑՆԵՐԻ ԵՎ ՇՐՋԱՆԱՌՈՒ ՄԻՋՈՑՆԵՐԻ ԳՈՒՅՔԱԳՐՄԱՆ ԱՐԴՅՈՒՆՔՈՒՄ ՀԱՅՏՆԱԲԵՐՎԱԾ ԲԱՑԱԿԱ ԳՈՒՅՔԻ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</si>
</sst>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0.0"/>
    <numFmt numFmtId="165" formatCode="_-* #,##0\ _դ_ր_._-;\-* #,##0\ _դ_ր_._-;_-* &quot;-&quot;??\ _դ_ր_._-;_-@_-"/>
    <numFmt numFmtId="166" formatCode="#,##0.0"/>
    <numFmt numFmtId="167" formatCode="#,###,###,###,##0.00"/>
    <numFmt numFmtId="168" formatCode="#,###,###,###,##0"/>
    <numFmt numFmtId="169" formatCode="_-* #,##0\ _₽_-;\-* #,##0\ _₽_-;_-* &quot;-&quot;??\ _₽_-;_-@_-"/>
    <numFmt numFmtId="170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i/>
      <sz val="8"/>
      <name val="GHEA Grapalat"/>
      <family val="3"/>
    </font>
    <font>
      <sz val="10"/>
      <name val="Arial"/>
      <family val="2"/>
    </font>
    <font>
      <b/>
      <sz val="10"/>
      <name val="GHEA Grapalat"/>
      <family val="3"/>
    </font>
    <font>
      <b/>
      <sz val="8"/>
      <name val="GHEA Grapalat"/>
      <family val="3"/>
    </font>
    <font>
      <sz val="8"/>
      <name val="ARIAL ARMENIAN"/>
      <family val="2"/>
    </font>
    <font>
      <sz val="11"/>
      <color theme="1"/>
      <name val="GHEA Grapalat"/>
      <family val="3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9"/>
      <color rgb="FF000000"/>
      <name val="Tahoma"/>
      <family val="2"/>
    </font>
    <font>
      <b/>
      <i/>
      <sz val="9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b/>
      <sz val="12"/>
      <name val="GHEA Grapalat"/>
      <family val="3"/>
    </font>
    <font>
      <b/>
      <i/>
      <sz val="9"/>
      <color theme="1"/>
      <name val="GHEA Grapalat"/>
      <family val="3"/>
    </font>
    <font>
      <b/>
      <sz val="11"/>
      <name val="GHEA Grapalat"/>
      <family val="3"/>
    </font>
    <font>
      <i/>
      <sz val="9"/>
      <color theme="1"/>
      <name val="GHEA Grapalat"/>
      <family val="3"/>
    </font>
    <font>
      <b/>
      <sz val="11"/>
      <color rgb="FF000000"/>
      <name val="GHEA Grapalat"/>
      <family val="3"/>
    </font>
    <font>
      <b/>
      <sz val="12"/>
      <color rgb="FF000000"/>
      <name val="GHEA Grapalat"/>
      <family val="3"/>
    </font>
    <font>
      <b/>
      <sz val="9"/>
      <color rgb="FF000000"/>
      <name val="GHEA Grapalat"/>
      <family val="3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FF0000"/>
      <name val="Calibri"/>
      <family val="2"/>
      <scheme val="minor"/>
    </font>
    <font>
      <sz val="9"/>
      <color rgb="FF000000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6" fillId="0" borderId="1" xfId="1" quotePrefix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/>
    <xf numFmtId="164" fontId="2" fillId="0" borderId="1" xfId="1" applyNumberFormat="1" applyFont="1" applyFill="1" applyBorder="1" applyAlignment="1"/>
    <xf numFmtId="0" fontId="2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/>
    <xf numFmtId="0" fontId="2" fillId="0" borderId="0" xfId="1" applyFont="1" applyFill="1" applyAlignment="1">
      <alignment horizontal="left" vertical="center"/>
    </xf>
    <xf numFmtId="2" fontId="2" fillId="0" borderId="0" xfId="1" applyNumberFormat="1" applyFont="1" applyFill="1" applyAlignment="1">
      <alignment horizontal="center"/>
    </xf>
    <xf numFmtId="164" fontId="6" fillId="0" borderId="0" xfId="0" applyNumberFormat="1" applyFont="1" applyFill="1" applyBorder="1" applyAlignment="1"/>
    <xf numFmtId="164" fontId="6" fillId="0" borderId="0" xfId="0" applyNumberFormat="1" applyFont="1" applyFill="1"/>
    <xf numFmtId="0" fontId="6" fillId="0" borderId="0" xfId="0" applyFont="1" applyFill="1"/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/>
    <xf numFmtId="164" fontId="7" fillId="2" borderId="0" xfId="0" applyNumberFormat="1" applyFont="1" applyFill="1"/>
    <xf numFmtId="164" fontId="2" fillId="2" borderId="1" xfId="1" applyNumberFormat="1" applyFont="1" applyFill="1" applyBorder="1" applyAlignment="1"/>
    <xf numFmtId="0" fontId="2" fillId="2" borderId="1" xfId="1" applyNumberFormat="1" applyFont="1" applyFill="1" applyBorder="1" applyAlignment="1"/>
    <xf numFmtId="0" fontId="8" fillId="2" borderId="0" xfId="0" applyFont="1" applyFill="1"/>
    <xf numFmtId="0" fontId="23" fillId="2" borderId="1" xfId="0" applyNumberFormat="1" applyFont="1" applyFill="1" applyBorder="1" applyAlignment="1" applyProtection="1">
      <alignment horizontal="center" vertical="center" wrapText="1" readingOrder="1"/>
    </xf>
    <xf numFmtId="49" fontId="16" fillId="2" borderId="1" xfId="0" applyNumberFormat="1" applyFont="1" applyFill="1" applyBorder="1" applyAlignment="1" applyProtection="1">
      <alignment horizontal="center" vertical="center" wrapText="1" readingOrder="1"/>
    </xf>
    <xf numFmtId="49" fontId="16" fillId="2" borderId="1" xfId="0" applyNumberFormat="1" applyFont="1" applyFill="1" applyBorder="1" applyAlignment="1" applyProtection="1">
      <alignment horizontal="left" vertical="center" wrapText="1" readingOrder="1"/>
    </xf>
    <xf numFmtId="167" fontId="16" fillId="2" borderId="1" xfId="0" applyNumberFormat="1" applyFont="1" applyFill="1" applyBorder="1" applyAlignment="1" applyProtection="1">
      <alignment horizontal="right" vertical="center" wrapText="1" readingOrder="1"/>
    </xf>
    <xf numFmtId="14" fontId="16" fillId="2" borderId="1" xfId="0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7" fontId="8" fillId="2" borderId="0" xfId="0" applyNumberFormat="1" applyFont="1" applyFill="1" applyAlignment="1">
      <alignment vertical="center"/>
    </xf>
    <xf numFmtId="0" fontId="23" fillId="3" borderId="1" xfId="0" applyNumberFormat="1" applyFont="1" applyFill="1" applyBorder="1" applyAlignment="1" applyProtection="1">
      <alignment horizontal="center" vertical="center" wrapText="1" readingOrder="1"/>
    </xf>
    <xf numFmtId="167" fontId="23" fillId="3" borderId="1" xfId="0" applyNumberFormat="1" applyFont="1" applyFill="1" applyBorder="1" applyAlignment="1" applyProtection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 readingOrder="1"/>
    </xf>
    <xf numFmtId="167" fontId="16" fillId="2" borderId="1" xfId="0" applyNumberFormat="1" applyFont="1" applyFill="1" applyBorder="1" applyAlignment="1">
      <alignment horizontal="right" vertical="center" wrapText="1" readingOrder="1"/>
    </xf>
    <xf numFmtId="1" fontId="13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164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0" fillId="0" borderId="0" xfId="0" applyFill="1"/>
    <xf numFmtId="49" fontId="9" fillId="0" borderId="1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left" vertical="center" wrapText="1" readingOrder="1"/>
    </xf>
    <xf numFmtId="167" fontId="9" fillId="0" borderId="1" xfId="0" applyNumberFormat="1" applyFont="1" applyFill="1" applyBorder="1" applyAlignment="1">
      <alignment horizontal="right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49" fontId="16" fillId="0" borderId="1" xfId="0" applyNumberFormat="1" applyFont="1" applyFill="1" applyBorder="1" applyAlignment="1" applyProtection="1">
      <alignment horizontal="center" vertical="center" wrapText="1" readingOrder="1"/>
    </xf>
    <xf numFmtId="49" fontId="16" fillId="0" borderId="1" xfId="0" applyNumberFormat="1" applyFont="1" applyFill="1" applyBorder="1" applyAlignment="1" applyProtection="1">
      <alignment horizontal="left" vertical="center" wrapText="1" readingOrder="1"/>
    </xf>
    <xf numFmtId="167" fontId="16" fillId="0" borderId="1" xfId="0" applyNumberFormat="1" applyFont="1" applyFill="1" applyBorder="1" applyAlignment="1" applyProtection="1">
      <alignment horizontal="right" vertical="center" wrapText="1" readingOrder="1"/>
    </xf>
    <xf numFmtId="14" fontId="16" fillId="0" borderId="1" xfId="0" applyNumberFormat="1" applyFont="1" applyFill="1" applyBorder="1" applyAlignment="1" applyProtection="1">
      <alignment horizontal="center" vertical="center" wrapText="1" readingOrder="1"/>
    </xf>
    <xf numFmtId="0" fontId="15" fillId="0" borderId="0" xfId="0" applyFont="1" applyFill="1"/>
    <xf numFmtId="167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 readingOrder="1"/>
    </xf>
    <xf numFmtId="43" fontId="25" fillId="0" borderId="1" xfId="3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readingOrder="1"/>
    </xf>
    <xf numFmtId="4" fontId="0" fillId="0" borderId="0" xfId="0" applyNumberFormat="1" applyFill="1"/>
    <xf numFmtId="0" fontId="27" fillId="0" borderId="0" xfId="0" applyFont="1" applyFill="1"/>
    <xf numFmtId="43" fontId="0" fillId="0" borderId="0" xfId="0" applyNumberFormat="1" applyFill="1"/>
    <xf numFmtId="0" fontId="25" fillId="0" borderId="1" xfId="0" applyFont="1" applyFill="1" applyBorder="1" applyAlignment="1">
      <alignment horizontal="center" readingOrder="1"/>
    </xf>
    <xf numFmtId="0" fontId="25" fillId="0" borderId="1" xfId="0" applyFont="1" applyFill="1" applyBorder="1"/>
    <xf numFmtId="169" fontId="25" fillId="0" borderId="1" xfId="3" applyNumberFormat="1" applyFont="1" applyFill="1" applyBorder="1" applyAlignment="1">
      <alignment horizontal="center"/>
    </xf>
    <xf numFmtId="167" fontId="28" fillId="0" borderId="1" xfId="0" applyNumberFormat="1" applyFont="1" applyFill="1" applyBorder="1" applyAlignment="1">
      <alignment horizontal="right" vertical="center" wrapText="1" readingOrder="1"/>
    </xf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1" xfId="0" applyFont="1" applyFill="1" applyBorder="1" applyAlignment="1">
      <alignment wrapText="1"/>
    </xf>
    <xf numFmtId="170" fontId="25" fillId="0" borderId="1" xfId="3" applyNumberFormat="1" applyFont="1" applyFill="1" applyBorder="1"/>
    <xf numFmtId="170" fontId="25" fillId="0" borderId="1" xfId="3" applyNumberFormat="1" applyFont="1" applyFill="1" applyBorder="1" applyAlignment="1">
      <alignment horizontal="center"/>
    </xf>
    <xf numFmtId="169" fontId="25" fillId="0" borderId="1" xfId="3" applyNumberFormat="1" applyFont="1" applyFill="1" applyBorder="1"/>
    <xf numFmtId="0" fontId="29" fillId="0" borderId="1" xfId="0" applyFont="1" applyFill="1" applyBorder="1" applyAlignment="1">
      <alignment horizontal="center" vertical="center"/>
    </xf>
    <xf numFmtId="0" fontId="29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/>
    <xf numFmtId="14" fontId="0" fillId="0" borderId="1" xfId="0" applyNumberFormat="1" applyFill="1" applyBorder="1"/>
    <xf numFmtId="169" fontId="30" fillId="0" borderId="1" xfId="0" applyNumberFormat="1" applyFont="1" applyFill="1" applyBorder="1" applyAlignment="1">
      <alignment vertical="center"/>
    </xf>
    <xf numFmtId="167" fontId="30" fillId="0" borderId="1" xfId="0" applyNumberFormat="1" applyFont="1" applyFill="1" applyBorder="1" applyAlignment="1">
      <alignment vertical="center"/>
    </xf>
    <xf numFmtId="43" fontId="3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169" fontId="31" fillId="2" borderId="1" xfId="4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/>
    </xf>
    <xf numFmtId="169" fontId="32" fillId="2" borderId="1" xfId="4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169" fontId="32" fillId="0" borderId="1" xfId="4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169" fontId="32" fillId="0" borderId="3" xfId="4" applyNumberFormat="1" applyFont="1" applyBorder="1" applyAlignment="1">
      <alignment horizontal="center"/>
    </xf>
    <xf numFmtId="169" fontId="15" fillId="2" borderId="1" xfId="4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169" fontId="31" fillId="3" borderId="1" xfId="4" applyNumberFormat="1" applyFont="1" applyFill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1" quotePrefix="1" applyFont="1" applyFill="1" applyBorder="1" applyAlignment="1">
      <alignment horizontal="center" vertical="center"/>
    </xf>
    <xf numFmtId="2" fontId="14" fillId="0" borderId="1" xfId="1" quotePrefix="1" applyNumberFormat="1" applyFont="1" applyFill="1" applyBorder="1" applyAlignment="1">
      <alignment horizontal="center" vertical="center"/>
    </xf>
    <xf numFmtId="0" fontId="13" fillId="0" borderId="1" xfId="1" quotePrefix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left" vertical="center"/>
    </xf>
    <xf numFmtId="165" fontId="13" fillId="0" borderId="1" xfId="1" applyNumberFormat="1" applyFont="1" applyFill="1" applyBorder="1" applyAlignment="1">
      <alignment horizontal="left" vertical="center"/>
    </xf>
    <xf numFmtId="165" fontId="15" fillId="0" borderId="1" xfId="0" applyNumberFormat="1" applyFont="1" applyFill="1" applyBorder="1" applyAlignment="1">
      <alignment horizontal="left" vertical="center"/>
    </xf>
    <xf numFmtId="165" fontId="13" fillId="0" borderId="1" xfId="1" quotePrefix="1" applyNumberFormat="1" applyFont="1" applyFill="1" applyBorder="1" applyAlignment="1">
      <alignment horizontal="left" vertical="center"/>
    </xf>
    <xf numFmtId="169" fontId="13" fillId="0" borderId="1" xfId="3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 applyProtection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9" fontId="13" fillId="0" borderId="1" xfId="3" applyNumberFormat="1" applyFont="1" applyFill="1" applyBorder="1" applyAlignment="1">
      <alignment horizontal="center" vertical="center" wrapText="1"/>
    </xf>
    <xf numFmtId="169" fontId="16" fillId="0" borderId="1" xfId="3" applyNumberFormat="1" applyFont="1" applyFill="1" applyBorder="1" applyAlignment="1" applyProtection="1">
      <alignment horizontal="center" vertical="center" wrapText="1"/>
    </xf>
    <xf numFmtId="169" fontId="15" fillId="0" borderId="1" xfId="3" applyNumberFormat="1" applyFont="1" applyFill="1" applyBorder="1" applyAlignment="1">
      <alignment horizontal="center" vertical="center"/>
    </xf>
    <xf numFmtId="169" fontId="13" fillId="0" borderId="1" xfId="3" quotePrefix="1" applyNumberFormat="1" applyFont="1" applyFill="1" applyBorder="1" applyAlignment="1">
      <alignment horizontal="center" vertical="center"/>
    </xf>
    <xf numFmtId="169" fontId="13" fillId="0" borderId="0" xfId="3" applyNumberFormat="1" applyFont="1" applyFill="1" applyAlignment="1">
      <alignment horizontal="center" vertical="center"/>
    </xf>
    <xf numFmtId="165" fontId="15" fillId="0" borderId="1" xfId="2" applyNumberFormat="1" applyFont="1" applyFill="1" applyBorder="1" applyAlignment="1">
      <alignment horizontal="left" vertical="center"/>
    </xf>
    <xf numFmtId="165" fontId="13" fillId="0" borderId="1" xfId="1" quotePrefix="1" applyNumberFormat="1" applyFont="1" applyFill="1" applyBorder="1" applyAlignment="1">
      <alignment horizontal="center" vertical="center"/>
    </xf>
    <xf numFmtId="169" fontId="13" fillId="0" borderId="1" xfId="3" applyNumberFormat="1" applyFont="1" applyFill="1" applyBorder="1" applyAlignment="1">
      <alignment horizontal="left" vertical="center"/>
    </xf>
    <xf numFmtId="169" fontId="15" fillId="0" borderId="1" xfId="3" applyNumberFormat="1" applyFont="1" applyFill="1" applyBorder="1" applyAlignment="1">
      <alignment horizontal="left" vertical="center"/>
    </xf>
    <xf numFmtId="169" fontId="13" fillId="0" borderId="1" xfId="3" quotePrefix="1" applyNumberFormat="1" applyFont="1" applyFill="1" applyBorder="1" applyAlignment="1">
      <alignment horizontal="left" vertical="center"/>
    </xf>
    <xf numFmtId="168" fontId="13" fillId="0" borderId="1" xfId="0" applyNumberFormat="1" applyFont="1" applyFill="1" applyBorder="1" applyAlignment="1">
      <alignment horizontal="center" vertical="center"/>
    </xf>
    <xf numFmtId="168" fontId="15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68" fontId="16" fillId="0" borderId="1" xfId="0" applyNumberFormat="1" applyFont="1" applyFill="1" applyBorder="1" applyAlignment="1" applyProtection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left" vertical="center" wrapText="1"/>
    </xf>
    <xf numFmtId="168" fontId="13" fillId="0" borderId="1" xfId="0" applyNumberFormat="1" applyFont="1" applyFill="1" applyBorder="1" applyAlignment="1">
      <alignment horizontal="left" vertical="center"/>
    </xf>
    <xf numFmtId="165" fontId="15" fillId="0" borderId="1" xfId="1" applyNumberFormat="1" applyFont="1" applyFill="1" applyBorder="1" applyAlignment="1">
      <alignment horizontal="left" vertical="center"/>
    </xf>
    <xf numFmtId="165" fontId="13" fillId="0" borderId="1" xfId="1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/>
    <xf numFmtId="4" fontId="13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/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 applyProtection="1">
      <alignment horizontal="left" vertical="top" wrapText="1" readingOrder="1"/>
    </xf>
    <xf numFmtId="0" fontId="15" fillId="0" borderId="0" xfId="0" applyFont="1" applyFill="1" applyAlignment="1">
      <alignment horizontal="center" wrapText="1"/>
    </xf>
    <xf numFmtId="0" fontId="19" fillId="0" borderId="0" xfId="1" applyFont="1" applyFill="1" applyBorder="1" applyAlignment="1">
      <alignment horizontal="center" vertical="center" wrapText="1"/>
    </xf>
    <xf numFmtId="0" fontId="22" fillId="2" borderId="0" xfId="0" applyNumberFormat="1" applyFont="1" applyFill="1" applyAlignment="1" applyProtection="1">
      <alignment horizontal="left" vertical="center" wrapText="1" readingOrder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1" fillId="2" borderId="0" xfId="0" applyNumberFormat="1" applyFont="1" applyFill="1" applyAlignment="1" applyProtection="1">
      <alignment horizontal="center" vertical="center" wrapText="1" readingOrder="1"/>
    </xf>
    <xf numFmtId="4" fontId="19" fillId="2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</cellXfs>
  <cellStyles count="5">
    <cellStyle name="Normal_Sheet1" xfId="1"/>
    <cellStyle name="Обычный" xfId="0" builtinId="0"/>
    <cellStyle name="Обычный 2" xfId="2"/>
    <cellStyle name="Финансовый" xfId="3" builtinId="3"/>
    <cellStyle name="Финансовый 2" xfId="4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J37" sqref="J37"/>
    </sheetView>
  </sheetViews>
  <sheetFormatPr defaultColWidth="10.28515625" defaultRowHeight="12.75" x14ac:dyDescent="0.25"/>
  <cols>
    <col min="1" max="1" width="3.42578125" style="1" customWidth="1"/>
    <col min="2" max="2" width="21.7109375" style="31" customWidth="1"/>
    <col min="3" max="3" width="8.85546875" style="5" customWidth="1"/>
    <col min="4" max="4" width="8.7109375" style="5" customWidth="1"/>
    <col min="5" max="6" width="8.140625" style="5" customWidth="1"/>
    <col min="7" max="7" width="8" style="5" customWidth="1"/>
    <col min="8" max="8" width="6.7109375" style="5" customWidth="1"/>
    <col min="9" max="9" width="8.140625" style="5" customWidth="1"/>
    <col min="10" max="10" width="7.85546875" style="5" customWidth="1"/>
    <col min="11" max="11" width="8.140625" style="5" customWidth="1"/>
    <col min="12" max="13" width="7.85546875" style="5" customWidth="1"/>
    <col min="14" max="15" width="7.7109375" style="5" customWidth="1"/>
    <col min="16" max="16" width="7.140625" style="5" customWidth="1"/>
    <col min="17" max="17" width="8.42578125" style="5" customWidth="1"/>
    <col min="18" max="16384" width="10.28515625" style="5"/>
  </cols>
  <sheetData>
    <row r="1" spans="1:19" ht="54.75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75" t="s">
        <v>47</v>
      </c>
      <c r="N1" s="175"/>
      <c r="O1" s="175"/>
      <c r="P1" s="175"/>
      <c r="Q1" s="175"/>
      <c r="R1" s="4"/>
    </row>
    <row r="2" spans="1:19" ht="23.25" customHeight="1" x14ac:dyDescent="0.2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6"/>
      <c r="S2" s="6"/>
    </row>
    <row r="3" spans="1:19" ht="15" customHeight="1" x14ac:dyDescent="0.25">
      <c r="A3" s="177" t="s">
        <v>1</v>
      </c>
      <c r="B3" s="178" t="s">
        <v>2</v>
      </c>
      <c r="C3" s="179" t="s">
        <v>3</v>
      </c>
      <c r="D3" s="180"/>
      <c r="E3" s="180"/>
      <c r="F3" s="179" t="s">
        <v>4</v>
      </c>
      <c r="G3" s="180"/>
      <c r="H3" s="180"/>
      <c r="I3" s="179" t="s">
        <v>5</v>
      </c>
      <c r="J3" s="180"/>
      <c r="K3" s="180"/>
      <c r="L3" s="179" t="s">
        <v>6</v>
      </c>
      <c r="M3" s="180"/>
      <c r="N3" s="180"/>
      <c r="O3" s="7" t="s">
        <v>7</v>
      </c>
      <c r="P3" s="7" t="s">
        <v>8</v>
      </c>
      <c r="Q3" s="7" t="s">
        <v>9</v>
      </c>
      <c r="R3" s="8"/>
    </row>
    <row r="4" spans="1:19" ht="53.25" customHeight="1" x14ac:dyDescent="0.25">
      <c r="A4" s="177"/>
      <c r="B4" s="178"/>
      <c r="C4" s="180" t="s">
        <v>10</v>
      </c>
      <c r="D4" s="180"/>
      <c r="E4" s="180"/>
      <c r="F4" s="178" t="s">
        <v>11</v>
      </c>
      <c r="G4" s="180"/>
      <c r="H4" s="180"/>
      <c r="I4" s="180" t="s">
        <v>12</v>
      </c>
      <c r="J4" s="180"/>
      <c r="K4" s="180"/>
      <c r="L4" s="180" t="s">
        <v>13</v>
      </c>
      <c r="M4" s="180"/>
      <c r="N4" s="180"/>
      <c r="O4" s="9" t="s">
        <v>14</v>
      </c>
      <c r="P4" s="10" t="s">
        <v>15</v>
      </c>
      <c r="Q4" s="9" t="s">
        <v>16</v>
      </c>
      <c r="R4" s="11"/>
    </row>
    <row r="5" spans="1:19" ht="27" customHeight="1" x14ac:dyDescent="0.25">
      <c r="A5" s="177"/>
      <c r="B5" s="178"/>
      <c r="C5" s="10" t="s">
        <v>17</v>
      </c>
      <c r="D5" s="10" t="s">
        <v>18</v>
      </c>
      <c r="E5" s="10" t="s">
        <v>19</v>
      </c>
      <c r="F5" s="10" t="s">
        <v>17</v>
      </c>
      <c r="G5" s="10" t="s">
        <v>18</v>
      </c>
      <c r="H5" s="10" t="s">
        <v>19</v>
      </c>
      <c r="I5" s="10" t="s">
        <v>17</v>
      </c>
      <c r="J5" s="10" t="s">
        <v>18</v>
      </c>
      <c r="K5" s="10" t="s">
        <v>19</v>
      </c>
      <c r="L5" s="10" t="s">
        <v>17</v>
      </c>
      <c r="M5" s="10" t="s">
        <v>18</v>
      </c>
      <c r="N5" s="10" t="s">
        <v>19</v>
      </c>
      <c r="O5" s="10" t="s">
        <v>17</v>
      </c>
      <c r="P5" s="10" t="s">
        <v>17</v>
      </c>
      <c r="Q5" s="10" t="s">
        <v>17</v>
      </c>
      <c r="R5" s="8"/>
    </row>
    <row r="6" spans="1:19" ht="63.75" x14ac:dyDescent="0.25">
      <c r="A6" s="12">
        <v>1</v>
      </c>
      <c r="B6" s="13" t="s">
        <v>20</v>
      </c>
      <c r="C6" s="32"/>
      <c r="D6" s="33"/>
      <c r="E6" s="33"/>
      <c r="F6" s="34">
        <v>19012.411000000004</v>
      </c>
      <c r="G6" s="35">
        <v>14761.414000000006</v>
      </c>
      <c r="H6" s="35">
        <f t="shared" ref="H6:H12" si="0">F6-G6</f>
        <v>4250.9969999999976</v>
      </c>
      <c r="I6" s="35">
        <v>15110</v>
      </c>
      <c r="J6" s="35">
        <v>10310</v>
      </c>
      <c r="K6" s="35">
        <f>I6-J6</f>
        <v>4800</v>
      </c>
      <c r="L6" s="35">
        <v>4512.9399999999996</v>
      </c>
      <c r="M6" s="35">
        <v>3632.76</v>
      </c>
      <c r="N6" s="35">
        <f>L6-M6</f>
        <v>880.17999999999938</v>
      </c>
      <c r="O6" s="32"/>
      <c r="P6" s="35">
        <v>611.79999999999995</v>
      </c>
      <c r="Q6" s="33">
        <v>614.4</v>
      </c>
      <c r="R6" s="8"/>
    </row>
    <row r="7" spans="1:19" ht="27.75" customHeight="1" x14ac:dyDescent="0.25">
      <c r="A7" s="12">
        <v>2</v>
      </c>
      <c r="B7" s="13" t="s">
        <v>21</v>
      </c>
      <c r="C7" s="32"/>
      <c r="D7" s="33"/>
      <c r="E7" s="33"/>
      <c r="F7" s="33">
        <v>2577</v>
      </c>
      <c r="G7" s="35"/>
      <c r="H7" s="35">
        <f t="shared" si="0"/>
        <v>2577</v>
      </c>
      <c r="I7" s="35">
        <v>27808</v>
      </c>
      <c r="J7" s="35">
        <v>21241.8</v>
      </c>
      <c r="K7" s="35">
        <f>I7-J7</f>
        <v>6566.2000000000007</v>
      </c>
      <c r="L7" s="35">
        <v>29718.5</v>
      </c>
      <c r="M7" s="35">
        <v>277.2</v>
      </c>
      <c r="N7" s="35">
        <f>L7-M7</f>
        <v>29441.3</v>
      </c>
      <c r="O7" s="32">
        <v>265.5</v>
      </c>
      <c r="P7" s="35"/>
      <c r="Q7" s="33"/>
      <c r="R7" s="8"/>
    </row>
    <row r="8" spans="1:19" ht="25.5" customHeight="1" x14ac:dyDescent="0.25">
      <c r="A8" s="12">
        <v>3</v>
      </c>
      <c r="B8" s="16" t="s">
        <v>22</v>
      </c>
      <c r="C8" s="35">
        <v>15303.2</v>
      </c>
      <c r="D8" s="35">
        <v>15303.2</v>
      </c>
      <c r="E8" s="33">
        <f t="shared" ref="E8:E19" si="1">C8-D8</f>
        <v>0</v>
      </c>
      <c r="F8" s="35"/>
      <c r="G8" s="35"/>
      <c r="H8" s="35">
        <f t="shared" si="0"/>
        <v>0</v>
      </c>
      <c r="I8" s="35"/>
      <c r="J8" s="35"/>
      <c r="K8" s="35">
        <f t="shared" ref="K8:K18" si="2">I8-J8</f>
        <v>0</v>
      </c>
      <c r="L8" s="35"/>
      <c r="M8" s="35"/>
      <c r="N8" s="35">
        <f>L8-M8</f>
        <v>0</v>
      </c>
      <c r="O8" s="35"/>
      <c r="P8" s="35"/>
      <c r="Q8" s="33"/>
      <c r="R8" s="8"/>
    </row>
    <row r="9" spans="1:19" ht="51" x14ac:dyDescent="0.25">
      <c r="A9" s="12">
        <v>4</v>
      </c>
      <c r="B9" s="16" t="s">
        <v>23</v>
      </c>
      <c r="C9" s="35">
        <v>7763</v>
      </c>
      <c r="D9" s="35">
        <v>7763</v>
      </c>
      <c r="E9" s="33">
        <f t="shared" si="1"/>
        <v>0</v>
      </c>
      <c r="F9" s="35">
        <v>3070.1669999999999</v>
      </c>
      <c r="G9" s="35">
        <v>2059</v>
      </c>
      <c r="H9" s="35">
        <f t="shared" si="0"/>
        <v>1011.1669999999999</v>
      </c>
      <c r="I9" s="35"/>
      <c r="J9" s="35"/>
      <c r="K9" s="35">
        <f t="shared" si="2"/>
        <v>0</v>
      </c>
      <c r="L9" s="35">
        <v>199.9</v>
      </c>
      <c r="M9" s="35">
        <v>59.942</v>
      </c>
      <c r="N9" s="35">
        <f>L9-M9</f>
        <v>139.958</v>
      </c>
      <c r="O9" s="35">
        <v>660</v>
      </c>
      <c r="P9" s="35">
        <v>134</v>
      </c>
      <c r="Q9" s="33">
        <v>820.8</v>
      </c>
      <c r="R9" s="8"/>
    </row>
    <row r="10" spans="1:19" ht="25.5" x14ac:dyDescent="0.25">
      <c r="A10" s="12">
        <v>5</v>
      </c>
      <c r="B10" s="16" t="s">
        <v>24</v>
      </c>
      <c r="C10" s="35">
        <f>5254+2437+2035.68</f>
        <v>9726.68</v>
      </c>
      <c r="D10" s="35">
        <v>7880</v>
      </c>
      <c r="E10" s="33">
        <f t="shared" si="1"/>
        <v>1846.6800000000003</v>
      </c>
      <c r="F10" s="35">
        <v>1197.9000000000001</v>
      </c>
      <c r="G10" s="36">
        <v>998.7</v>
      </c>
      <c r="H10" s="35">
        <f t="shared" si="0"/>
        <v>199.20000000000005</v>
      </c>
      <c r="I10" s="36"/>
      <c r="J10" s="36"/>
      <c r="K10" s="35">
        <f t="shared" si="2"/>
        <v>0</v>
      </c>
      <c r="L10" s="35">
        <v>1124.2</v>
      </c>
      <c r="M10" s="35">
        <v>394</v>
      </c>
      <c r="N10" s="35">
        <f>L10-M10</f>
        <v>730.2</v>
      </c>
      <c r="O10" s="35"/>
      <c r="P10" s="35">
        <v>5839.4</v>
      </c>
      <c r="Q10" s="35">
        <v>256.60000000000002</v>
      </c>
      <c r="R10" s="8"/>
    </row>
    <row r="11" spans="1:19" ht="25.5" x14ac:dyDescent="0.25">
      <c r="A11" s="12">
        <v>6</v>
      </c>
      <c r="B11" s="16" t="s">
        <v>25</v>
      </c>
      <c r="C11" s="35">
        <v>970</v>
      </c>
      <c r="D11" s="36">
        <v>617.29999999999995</v>
      </c>
      <c r="E11" s="33">
        <f t="shared" si="1"/>
        <v>352.70000000000005</v>
      </c>
      <c r="F11" s="35">
        <v>170</v>
      </c>
      <c r="G11" s="35">
        <v>102</v>
      </c>
      <c r="H11" s="35">
        <f t="shared" si="0"/>
        <v>68</v>
      </c>
      <c r="I11" s="36"/>
      <c r="J11" s="36"/>
      <c r="K11" s="35">
        <f t="shared" si="2"/>
        <v>0</v>
      </c>
      <c r="L11" s="35">
        <v>1444</v>
      </c>
      <c r="M11" s="35">
        <v>1287</v>
      </c>
      <c r="N11" s="35">
        <f t="shared" ref="N11:N19" si="3">L11-M11</f>
        <v>157</v>
      </c>
      <c r="O11" s="35"/>
      <c r="P11" s="36"/>
      <c r="Q11" s="36">
        <v>630.6</v>
      </c>
      <c r="R11" s="8"/>
    </row>
    <row r="12" spans="1:19" ht="25.5" x14ac:dyDescent="0.25">
      <c r="A12" s="12">
        <v>7</v>
      </c>
      <c r="B12" s="16" t="s">
        <v>26</v>
      </c>
      <c r="C12" s="33">
        <v>5939.3</v>
      </c>
      <c r="D12" s="33">
        <v>4835.7</v>
      </c>
      <c r="E12" s="33">
        <f t="shared" si="1"/>
        <v>1103.6000000000004</v>
      </c>
      <c r="F12" s="33">
        <v>692.6</v>
      </c>
      <c r="G12" s="33">
        <v>512.6</v>
      </c>
      <c r="H12" s="35">
        <f t="shared" si="0"/>
        <v>180</v>
      </c>
      <c r="I12" s="33"/>
      <c r="J12" s="33"/>
      <c r="K12" s="35">
        <f t="shared" si="2"/>
        <v>0</v>
      </c>
      <c r="L12" s="33">
        <v>648</v>
      </c>
      <c r="M12" s="35">
        <v>305</v>
      </c>
      <c r="N12" s="35">
        <f t="shared" si="3"/>
        <v>343</v>
      </c>
      <c r="O12" s="33">
        <v>1556.4</v>
      </c>
      <c r="P12" s="33"/>
      <c r="Q12" s="33">
        <v>177.5</v>
      </c>
      <c r="R12" s="8"/>
    </row>
    <row r="13" spans="1:19" ht="38.25" x14ac:dyDescent="0.25">
      <c r="A13" s="12">
        <v>8</v>
      </c>
      <c r="B13" s="13" t="s">
        <v>27</v>
      </c>
      <c r="C13" s="33">
        <v>6883.7</v>
      </c>
      <c r="D13" s="33">
        <v>6119</v>
      </c>
      <c r="E13" s="33">
        <f t="shared" si="1"/>
        <v>764.69999999999982</v>
      </c>
      <c r="F13" s="33">
        <v>1228.4000000000001</v>
      </c>
      <c r="G13" s="33">
        <v>1052</v>
      </c>
      <c r="H13" s="35">
        <f t="shared" ref="H13:H19" si="4">F13-G13</f>
        <v>176.40000000000009</v>
      </c>
      <c r="I13" s="33"/>
      <c r="J13" s="33"/>
      <c r="K13" s="35">
        <f t="shared" si="2"/>
        <v>0</v>
      </c>
      <c r="L13" s="33">
        <v>2127.8000000000002</v>
      </c>
      <c r="M13" s="33">
        <v>1360.2</v>
      </c>
      <c r="N13" s="35">
        <f t="shared" si="3"/>
        <v>767.60000000000014</v>
      </c>
      <c r="O13" s="33"/>
      <c r="P13" s="33"/>
      <c r="Q13" s="33">
        <v>2089.1999999999998</v>
      </c>
      <c r="R13" s="8"/>
    </row>
    <row r="14" spans="1:19" ht="38.25" x14ac:dyDescent="0.25">
      <c r="A14" s="12">
        <v>9</v>
      </c>
      <c r="B14" s="13" t="s">
        <v>28</v>
      </c>
      <c r="C14" s="33">
        <f>6856.6+103751.7+1170.6+1554.2</f>
        <v>113333.1</v>
      </c>
      <c r="D14" s="33">
        <v>29233.200000000001</v>
      </c>
      <c r="E14" s="33">
        <f t="shared" si="1"/>
        <v>84099.900000000009</v>
      </c>
      <c r="F14" s="33">
        <v>1345</v>
      </c>
      <c r="G14" s="33">
        <v>523.20000000000005</v>
      </c>
      <c r="H14" s="35">
        <f t="shared" si="4"/>
        <v>821.8</v>
      </c>
      <c r="I14" s="33"/>
      <c r="J14" s="33"/>
      <c r="K14" s="35">
        <f t="shared" si="2"/>
        <v>0</v>
      </c>
      <c r="L14" s="33">
        <v>18721.3</v>
      </c>
      <c r="M14" s="33">
        <v>13695.4</v>
      </c>
      <c r="N14" s="35">
        <f t="shared" si="3"/>
        <v>5025.8999999999996</v>
      </c>
      <c r="O14" s="33">
        <v>1160.8</v>
      </c>
      <c r="P14" s="33"/>
      <c r="Q14" s="33">
        <v>182.6</v>
      </c>
      <c r="R14" s="8"/>
    </row>
    <row r="15" spans="1:19" ht="65.25" customHeight="1" x14ac:dyDescent="0.25">
      <c r="A15" s="12">
        <v>10</v>
      </c>
      <c r="B15" s="13" t="s">
        <v>29</v>
      </c>
      <c r="C15" s="33">
        <v>12036.3</v>
      </c>
      <c r="D15" s="33">
        <v>7412.2</v>
      </c>
      <c r="E15" s="33">
        <f t="shared" si="1"/>
        <v>4624.0999999999995</v>
      </c>
      <c r="F15" s="33">
        <v>272.89999999999998</v>
      </c>
      <c r="G15" s="33">
        <v>183</v>
      </c>
      <c r="H15" s="35">
        <f t="shared" si="4"/>
        <v>89.899999999999977</v>
      </c>
      <c r="I15" s="33"/>
      <c r="J15" s="33"/>
      <c r="K15" s="35">
        <f t="shared" si="2"/>
        <v>0</v>
      </c>
      <c r="L15" s="33">
        <v>2987.9</v>
      </c>
      <c r="M15" s="33">
        <v>1025.4000000000001</v>
      </c>
      <c r="N15" s="35">
        <f t="shared" si="3"/>
        <v>1962.5</v>
      </c>
      <c r="O15" s="33">
        <v>52.8</v>
      </c>
      <c r="P15" s="33">
        <v>8.4580000000000002</v>
      </c>
      <c r="Q15" s="33">
        <v>1288.7</v>
      </c>
      <c r="R15" s="8"/>
    </row>
    <row r="16" spans="1:19" ht="56.25" customHeight="1" x14ac:dyDescent="0.25">
      <c r="A16" s="12">
        <v>11</v>
      </c>
      <c r="B16" s="13" t="s">
        <v>30</v>
      </c>
      <c r="C16" s="33">
        <f>3020+5070+177.4</f>
        <v>8267.4</v>
      </c>
      <c r="D16" s="33">
        <v>8267.4</v>
      </c>
      <c r="E16" s="33">
        <f t="shared" si="1"/>
        <v>0</v>
      </c>
      <c r="F16" s="33">
        <v>775</v>
      </c>
      <c r="G16" s="33">
        <v>744.3</v>
      </c>
      <c r="H16" s="35">
        <f t="shared" si="4"/>
        <v>30.700000000000045</v>
      </c>
      <c r="I16" s="33"/>
      <c r="J16" s="33"/>
      <c r="K16" s="35">
        <f t="shared" si="2"/>
        <v>0</v>
      </c>
      <c r="L16" s="33">
        <v>880.6</v>
      </c>
      <c r="M16" s="33">
        <v>580.79999999999995</v>
      </c>
      <c r="N16" s="35">
        <f t="shared" si="3"/>
        <v>299.80000000000007</v>
      </c>
      <c r="O16" s="33"/>
      <c r="P16" s="33">
        <v>54</v>
      </c>
      <c r="Q16" s="33">
        <v>542.5</v>
      </c>
      <c r="R16" s="8"/>
    </row>
    <row r="17" spans="1:19" ht="61.5" customHeight="1" x14ac:dyDescent="0.25">
      <c r="A17" s="12">
        <v>12</v>
      </c>
      <c r="B17" s="13" t="s">
        <v>31</v>
      </c>
      <c r="C17" s="33">
        <f>17600+9809.1+9930.6</f>
        <v>37339.699999999997</v>
      </c>
      <c r="D17" s="33">
        <v>37339.699999999997</v>
      </c>
      <c r="E17" s="33">
        <f t="shared" si="1"/>
        <v>0</v>
      </c>
      <c r="F17" s="33">
        <v>902.3</v>
      </c>
      <c r="G17" s="33">
        <v>606.79999999999995</v>
      </c>
      <c r="H17" s="35">
        <f t="shared" si="4"/>
        <v>295.5</v>
      </c>
      <c r="I17" s="33"/>
      <c r="J17" s="33"/>
      <c r="K17" s="35">
        <f t="shared" si="2"/>
        <v>0</v>
      </c>
      <c r="L17" s="33">
        <v>1295.3</v>
      </c>
      <c r="M17" s="33">
        <v>1006.9</v>
      </c>
      <c r="N17" s="35">
        <f t="shared" si="3"/>
        <v>288.39999999999998</v>
      </c>
      <c r="O17" s="33"/>
      <c r="P17" s="33">
        <v>5</v>
      </c>
      <c r="Q17" s="33">
        <v>355.6</v>
      </c>
      <c r="R17" s="8"/>
    </row>
    <row r="18" spans="1:19" ht="51" x14ac:dyDescent="0.25">
      <c r="A18" s="12">
        <v>13</v>
      </c>
      <c r="B18" s="13" t="s">
        <v>32</v>
      </c>
      <c r="C18" s="33">
        <v>6000</v>
      </c>
      <c r="D18" s="33">
        <v>3820</v>
      </c>
      <c r="E18" s="33">
        <f t="shared" si="1"/>
        <v>2180</v>
      </c>
      <c r="F18" s="33">
        <v>1259.5</v>
      </c>
      <c r="G18" s="33">
        <v>1025.5</v>
      </c>
      <c r="H18" s="35">
        <f t="shared" si="4"/>
        <v>234</v>
      </c>
      <c r="I18" s="33"/>
      <c r="J18" s="33"/>
      <c r="K18" s="35">
        <f t="shared" si="2"/>
        <v>0</v>
      </c>
      <c r="L18" s="33">
        <v>3400.7</v>
      </c>
      <c r="M18" s="33">
        <v>1780.6</v>
      </c>
      <c r="N18" s="35">
        <f t="shared" si="3"/>
        <v>1620.1</v>
      </c>
      <c r="O18" s="33"/>
      <c r="P18" s="33">
        <v>28.4</v>
      </c>
      <c r="Q18" s="33">
        <v>1440.2</v>
      </c>
      <c r="R18" s="8"/>
    </row>
    <row r="19" spans="1:19" ht="51" x14ac:dyDescent="0.25">
      <c r="A19" s="12">
        <v>14</v>
      </c>
      <c r="B19" s="13" t="s">
        <v>33</v>
      </c>
      <c r="C19" s="33">
        <f>10000+5745.2+2160</f>
        <v>17905.2</v>
      </c>
      <c r="D19" s="33">
        <v>15519</v>
      </c>
      <c r="E19" s="33">
        <f t="shared" si="1"/>
        <v>2386.2000000000007</v>
      </c>
      <c r="F19" s="33">
        <v>525.5</v>
      </c>
      <c r="G19" s="33">
        <v>471.4</v>
      </c>
      <c r="H19" s="35">
        <f t="shared" si="4"/>
        <v>54.100000000000023</v>
      </c>
      <c r="I19" s="33"/>
      <c r="J19" s="33"/>
      <c r="K19" s="35"/>
      <c r="L19" s="33">
        <v>559.20000000000005</v>
      </c>
      <c r="M19" s="33">
        <v>146.80000000000001</v>
      </c>
      <c r="N19" s="35">
        <f t="shared" si="3"/>
        <v>412.40000000000003</v>
      </c>
      <c r="O19" s="33">
        <v>161.30000000000001</v>
      </c>
      <c r="P19" s="33">
        <v>44.7</v>
      </c>
      <c r="Q19" s="33">
        <v>605.6</v>
      </c>
      <c r="R19" s="8"/>
    </row>
    <row r="20" spans="1:19" ht="33" customHeight="1" x14ac:dyDescent="0.25">
      <c r="A20" s="12">
        <v>15</v>
      </c>
      <c r="B20" s="13" t="s">
        <v>34</v>
      </c>
      <c r="C20" s="33"/>
      <c r="D20" s="35"/>
      <c r="E20" s="33"/>
      <c r="F20" s="33"/>
      <c r="G20" s="33"/>
      <c r="H20" s="35"/>
      <c r="I20" s="33"/>
      <c r="J20" s="33"/>
      <c r="K20" s="35"/>
      <c r="L20" s="33"/>
      <c r="M20" s="33"/>
      <c r="N20" s="35"/>
      <c r="O20" s="33"/>
      <c r="P20" s="33"/>
      <c r="Q20" s="33">
        <v>912.6</v>
      </c>
      <c r="R20" s="8"/>
    </row>
    <row r="21" spans="1:19" ht="38.25" x14ac:dyDescent="0.25">
      <c r="A21" s="12">
        <v>16</v>
      </c>
      <c r="B21" s="13" t="s">
        <v>35</v>
      </c>
      <c r="C21" s="33">
        <v>20394.468000000001</v>
      </c>
      <c r="D21" s="35">
        <v>11828.6</v>
      </c>
      <c r="E21" s="33">
        <f>C21-D21</f>
        <v>8565.8680000000004</v>
      </c>
      <c r="F21" s="33">
        <v>1070</v>
      </c>
      <c r="G21" s="33">
        <v>635.4</v>
      </c>
      <c r="H21" s="35">
        <f>F21-G21</f>
        <v>434.6</v>
      </c>
      <c r="I21" s="33"/>
      <c r="J21" s="33"/>
      <c r="K21" s="33"/>
      <c r="L21" s="33">
        <v>4693</v>
      </c>
      <c r="M21" s="33">
        <v>3809.3</v>
      </c>
      <c r="N21" s="35">
        <f>L21-M21</f>
        <v>883.69999999999982</v>
      </c>
      <c r="O21" s="33">
        <v>0</v>
      </c>
      <c r="P21" s="33">
        <v>0</v>
      </c>
      <c r="Q21" s="33">
        <v>0</v>
      </c>
      <c r="R21" s="8"/>
    </row>
    <row r="22" spans="1:19" ht="78" customHeight="1" x14ac:dyDescent="0.25">
      <c r="A22" s="12">
        <v>17</v>
      </c>
      <c r="B22" s="13" t="s">
        <v>36</v>
      </c>
      <c r="C22" s="33">
        <v>232408.4</v>
      </c>
      <c r="D22" s="35">
        <v>112937.1</v>
      </c>
      <c r="E22" s="33">
        <f>C22-D22</f>
        <v>119471.29999999999</v>
      </c>
      <c r="F22" s="33"/>
      <c r="G22" s="33"/>
      <c r="H22" s="35"/>
      <c r="I22" s="33"/>
      <c r="J22" s="33"/>
      <c r="K22" s="33"/>
      <c r="L22" s="33"/>
      <c r="M22" s="33"/>
      <c r="N22" s="35"/>
      <c r="O22" s="33"/>
      <c r="P22" s="33"/>
      <c r="Q22" s="33"/>
      <c r="R22" s="8"/>
    </row>
    <row r="23" spans="1:19" ht="18.75" customHeight="1" x14ac:dyDescent="0.25">
      <c r="A23" s="12">
        <v>18</v>
      </c>
      <c r="B23" s="13" t="s">
        <v>37</v>
      </c>
      <c r="C23" s="33">
        <v>219.1</v>
      </c>
      <c r="D23" s="33"/>
      <c r="E23" s="33">
        <v>219.1</v>
      </c>
      <c r="F23" s="33"/>
      <c r="G23" s="33"/>
      <c r="H23" s="35"/>
      <c r="I23" s="33"/>
      <c r="J23" s="33"/>
      <c r="K23" s="35"/>
      <c r="L23" s="33"/>
      <c r="M23" s="33"/>
      <c r="N23" s="35"/>
      <c r="O23" s="33"/>
      <c r="P23" s="33"/>
      <c r="Q23" s="33" t="s">
        <v>38</v>
      </c>
      <c r="R23" s="8"/>
    </row>
    <row r="24" spans="1:19" ht="62.25" customHeight="1" x14ac:dyDescent="0.25">
      <c r="A24" s="12">
        <v>19</v>
      </c>
      <c r="B24" s="13" t="s">
        <v>46</v>
      </c>
      <c r="C24" s="14"/>
      <c r="D24" s="14"/>
      <c r="E24" s="14"/>
      <c r="F24" s="14"/>
      <c r="G24" s="14"/>
      <c r="H24" s="15"/>
      <c r="I24" s="14"/>
      <c r="J24" s="14"/>
      <c r="K24" s="15"/>
      <c r="L24" s="14"/>
      <c r="M24" s="14"/>
      <c r="N24" s="15"/>
      <c r="O24" s="14"/>
      <c r="P24" s="14"/>
      <c r="Q24" s="14"/>
      <c r="R24" s="8"/>
    </row>
    <row r="25" spans="1:19" ht="24.75" customHeight="1" x14ac:dyDescent="0.25">
      <c r="A25" s="17"/>
      <c r="B25" s="17" t="s">
        <v>39</v>
      </c>
      <c r="C25" s="18">
        <f>C8+C9+C10+C11+C12+C13+C14+C15+C16+C17+C18+C19+C21+C22+C23</f>
        <v>494489.54799999995</v>
      </c>
      <c r="D25" s="18">
        <f>D8+D9+D10+D11+D12+D13+D14+D15+D16+D17+D18+D19+D21+D22</f>
        <v>268875.40000000002</v>
      </c>
      <c r="E25" s="19">
        <f>E10+E11+E12+E13+E14+E15+E16+E17+E18+E19+E21+E22+E23</f>
        <v>225614.14800000002</v>
      </c>
      <c r="F25" s="18">
        <f>F6+F7+F9+F10+F11+F12+F13+F14+F15+F16+F17+F17+F18+F19+F21</f>
        <v>35000.978000000003</v>
      </c>
      <c r="G25" s="18">
        <f>G6+G7+G9+G10+G11+G12+G13+G14+G15+G16+G17+G18+G19+G21</f>
        <v>23675.314000000006</v>
      </c>
      <c r="H25" s="18">
        <f>H6+H7+H8+H9+H10+H11+H12+H13+H14+H15+H16+H17+H18+H19+H21</f>
        <v>10423.363999999998</v>
      </c>
      <c r="I25" s="18">
        <f>I6+I7</f>
        <v>42918</v>
      </c>
      <c r="J25" s="18">
        <f>J6+J7</f>
        <v>31551.8</v>
      </c>
      <c r="K25" s="18">
        <f>K6+K7</f>
        <v>11366.2</v>
      </c>
      <c r="L25" s="18">
        <f>L6+L7+L9+L10+L11+L12+L13+L14+L15+L16+L17+L18+L19+L21</f>
        <v>72313.34</v>
      </c>
      <c r="M25" s="18">
        <f>M6+M7+M9+M10+M11+M12+M13+M14+M15+M16+M17+M18+M19+M21</f>
        <v>29361.302</v>
      </c>
      <c r="N25" s="18">
        <f>N6+N7+N9+N10+N11+N12+N13+N14+N15+N16+N17+N18+N19+N21</f>
        <v>42952.038</v>
      </c>
      <c r="O25" s="18">
        <f>O7+O9+O12+O14+O15+O19</f>
        <v>3856.8</v>
      </c>
      <c r="P25" s="18">
        <f>P6+P9+P10+P15+P16+P17+P18+P19+P21</f>
        <v>6725.7579999999989</v>
      </c>
      <c r="Q25" s="18">
        <f>Q6+Q9+Q10+Q11+Q12+Q13+Q14+Q15+Q16+Q17+Q18+Q19+Q20+Q21</f>
        <v>9916.9000000000015</v>
      </c>
      <c r="R25" s="20"/>
      <c r="S25" s="21"/>
    </row>
    <row r="26" spans="1:19" s="26" customFormat="1" ht="7.5" customHeight="1" x14ac:dyDescent="0.25">
      <c r="A26" s="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5"/>
      <c r="Q26" s="5"/>
      <c r="R26" s="24"/>
      <c r="S26" s="25"/>
    </row>
    <row r="27" spans="1:19" ht="21" customHeight="1" x14ac:dyDescent="0.25">
      <c r="B27" s="27" t="s">
        <v>40</v>
      </c>
      <c r="C27" s="27"/>
      <c r="D27" s="27"/>
      <c r="E27" s="27"/>
      <c r="F27" s="28">
        <f>C25+F25+I25+L25</f>
        <v>644721.86599999992</v>
      </c>
      <c r="G27" s="5" t="s">
        <v>41</v>
      </c>
    </row>
    <row r="28" spans="1:19" ht="18.75" customHeight="1" x14ac:dyDescent="0.25">
      <c r="B28" s="183" t="s">
        <v>42</v>
      </c>
      <c r="C28" s="183"/>
      <c r="D28" s="183"/>
      <c r="E28" s="183"/>
      <c r="F28" s="28">
        <f>D25+G25+J25+M25</f>
        <v>353463.81600000005</v>
      </c>
      <c r="G28" s="5" t="s">
        <v>41</v>
      </c>
    </row>
    <row r="29" spans="1:19" ht="17.25" customHeight="1" x14ac:dyDescent="0.25">
      <c r="B29" s="29" t="s">
        <v>43</v>
      </c>
      <c r="C29" s="29"/>
      <c r="D29" s="29"/>
      <c r="E29" s="29"/>
      <c r="F29" s="28">
        <f>E25+H25+K25+N25</f>
        <v>290355.75</v>
      </c>
      <c r="G29" s="5" t="s">
        <v>41</v>
      </c>
    </row>
    <row r="30" spans="1:19" ht="18" customHeight="1" x14ac:dyDescent="0.25">
      <c r="B30" s="183" t="s">
        <v>44</v>
      </c>
      <c r="C30" s="183"/>
      <c r="D30" s="183"/>
      <c r="E30" s="183"/>
      <c r="F30" s="28">
        <f>O25+P25+Q25</f>
        <v>20499.457999999999</v>
      </c>
      <c r="G30" s="5" t="s">
        <v>41</v>
      </c>
      <c r="N30" s="21"/>
    </row>
    <row r="31" spans="1:19" ht="10.5" customHeight="1" x14ac:dyDescent="0.25">
      <c r="B31" s="181"/>
      <c r="C31" s="181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9" ht="14.25" x14ac:dyDescent="0.25">
      <c r="A32" s="182" t="s">
        <v>45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5:14" x14ac:dyDescent="0.25">
      <c r="E33" s="181"/>
      <c r="F33" s="181"/>
      <c r="G33" s="181"/>
      <c r="H33" s="181"/>
      <c r="I33" s="181"/>
      <c r="J33" s="181"/>
      <c r="K33" s="181"/>
      <c r="L33" s="181"/>
      <c r="M33" s="181"/>
      <c r="N33" s="181"/>
    </row>
  </sheetData>
  <mergeCells count="17">
    <mergeCell ref="B31:C31"/>
    <mergeCell ref="A32:Q32"/>
    <mergeCell ref="E33:N33"/>
    <mergeCell ref="C4:E4"/>
    <mergeCell ref="F4:H4"/>
    <mergeCell ref="I4:K4"/>
    <mergeCell ref="L4:N4"/>
    <mergeCell ref="B28:E28"/>
    <mergeCell ref="B30:E30"/>
    <mergeCell ref="M1:Q1"/>
    <mergeCell ref="A2:Q2"/>
    <mergeCell ref="A3:A5"/>
    <mergeCell ref="B3:B5"/>
    <mergeCell ref="C3:E3"/>
    <mergeCell ref="F3:H3"/>
    <mergeCell ref="I3:K3"/>
    <mergeCell ref="L3:N3"/>
  </mergeCells>
  <pageMargins left="0.16" right="0.17" top="0.26" bottom="0.16" header="0.22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Normal="100" workbookViewId="0">
      <pane ySplit="5" topLeftCell="A54" activePane="bottomLeft" state="frozen"/>
      <selection pane="bottomLeft" activeCell="C71" sqref="C71"/>
    </sheetView>
  </sheetViews>
  <sheetFormatPr defaultColWidth="16.85546875" defaultRowHeight="13.5" x14ac:dyDescent="0.25"/>
  <cols>
    <col min="1" max="1" width="5.5703125" style="112" customWidth="1"/>
    <col min="2" max="2" width="19" style="173" customWidth="1"/>
    <col min="3" max="3" width="20" style="112" customWidth="1"/>
    <col min="4" max="4" width="18.5703125" style="174" customWidth="1"/>
    <col min="5" max="5" width="19.85546875" style="112" customWidth="1"/>
    <col min="6" max="6" width="16" style="112" customWidth="1"/>
    <col min="7" max="7" width="15.140625" style="112" customWidth="1"/>
    <col min="8" max="8" width="14.5703125" style="112" customWidth="1"/>
    <col min="9" max="9" width="15.7109375" style="112" customWidth="1"/>
    <col min="10" max="10" width="14.85546875" style="112" customWidth="1"/>
    <col min="11" max="11" width="15.28515625" style="112" customWidth="1"/>
    <col min="12" max="12" width="15.5703125" style="112" customWidth="1"/>
    <col min="13" max="13" width="17.7109375" style="112" customWidth="1"/>
    <col min="14" max="14" width="14.85546875" style="112" customWidth="1"/>
    <col min="15" max="15" width="13.7109375" style="112" customWidth="1"/>
    <col min="16" max="16" width="15.5703125" style="112" customWidth="1"/>
    <col min="17" max="17" width="13.7109375" style="112" customWidth="1"/>
    <col min="18" max="18" width="17.42578125" style="112" customWidth="1"/>
    <col min="19" max="19" width="15.140625" style="112" bestFit="1" customWidth="1"/>
    <col min="20" max="20" width="13.5703125" style="112" customWidth="1"/>
    <col min="21" max="21" width="15.28515625" style="112" customWidth="1"/>
    <col min="22" max="22" width="14.140625" style="112" customWidth="1"/>
    <col min="23" max="23" width="12.42578125" style="112" customWidth="1"/>
    <col min="24" max="24" width="13.85546875" style="112" customWidth="1"/>
    <col min="25" max="16384" width="16.85546875" style="112"/>
  </cols>
  <sheetData>
    <row r="1" spans="1:24" ht="44.25" customHeight="1" x14ac:dyDescent="0.25">
      <c r="B1" s="113"/>
      <c r="C1" s="113"/>
      <c r="D1" s="113"/>
      <c r="E1" s="113"/>
      <c r="F1" s="113"/>
      <c r="G1" s="113"/>
      <c r="H1" s="114"/>
      <c r="I1" s="113"/>
      <c r="J1" s="113"/>
      <c r="K1" s="184" t="s">
        <v>1257</v>
      </c>
      <c r="L1" s="184"/>
      <c r="M1" s="184"/>
      <c r="N1" s="115"/>
      <c r="O1" s="113"/>
      <c r="P1" s="113"/>
      <c r="Q1" s="113"/>
      <c r="R1" s="113"/>
      <c r="S1" s="113"/>
      <c r="T1" s="113"/>
      <c r="U1" s="113"/>
      <c r="V1" s="113"/>
      <c r="W1" s="116"/>
      <c r="X1" s="116"/>
    </row>
    <row r="2" spans="1:24" ht="48" customHeight="1" x14ac:dyDescent="0.25">
      <c r="A2" s="185" t="s">
        <v>1119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8"/>
      <c r="X2" s="118"/>
    </row>
    <row r="3" spans="1:24" ht="15" customHeight="1" x14ac:dyDescent="0.25">
      <c r="A3" s="188" t="s">
        <v>1</v>
      </c>
      <c r="B3" s="189" t="s">
        <v>2</v>
      </c>
      <c r="C3" s="119" t="s">
        <v>3</v>
      </c>
      <c r="D3" s="120"/>
      <c r="E3" s="119"/>
      <c r="F3" s="119" t="s">
        <v>4</v>
      </c>
      <c r="G3" s="119"/>
      <c r="H3" s="119"/>
      <c r="I3" s="119" t="s">
        <v>5</v>
      </c>
      <c r="J3" s="119"/>
      <c r="K3" s="119"/>
      <c r="L3" s="119" t="s">
        <v>6</v>
      </c>
      <c r="M3" s="119"/>
      <c r="N3" s="119"/>
      <c r="O3" s="119" t="s">
        <v>7</v>
      </c>
      <c r="P3" s="119"/>
      <c r="Q3" s="119"/>
      <c r="R3" s="119" t="s">
        <v>8</v>
      </c>
      <c r="S3" s="119"/>
      <c r="T3" s="119"/>
      <c r="U3" s="119" t="s">
        <v>9</v>
      </c>
      <c r="V3" s="121"/>
      <c r="W3" s="121"/>
      <c r="X3" s="121"/>
    </row>
    <row r="4" spans="1:24" ht="54" customHeight="1" x14ac:dyDescent="0.25">
      <c r="A4" s="188"/>
      <c r="B4" s="189"/>
      <c r="C4" s="122" t="s">
        <v>50</v>
      </c>
      <c r="D4" s="123" t="s">
        <v>201</v>
      </c>
      <c r="E4" s="122" t="s">
        <v>202</v>
      </c>
      <c r="F4" s="122" t="s">
        <v>11</v>
      </c>
      <c r="G4" s="122" t="s">
        <v>203</v>
      </c>
      <c r="H4" s="122" t="s">
        <v>204</v>
      </c>
      <c r="I4" s="122" t="s">
        <v>1282</v>
      </c>
      <c r="J4" s="122" t="s">
        <v>1024</v>
      </c>
      <c r="K4" s="122" t="s">
        <v>1110</v>
      </c>
      <c r="L4" s="122" t="s">
        <v>1111</v>
      </c>
      <c r="M4" s="122" t="s">
        <v>1112</v>
      </c>
      <c r="N4" s="122" t="s">
        <v>1113</v>
      </c>
      <c r="O4" s="122" t="s">
        <v>14</v>
      </c>
      <c r="P4" s="122" t="s">
        <v>205</v>
      </c>
      <c r="Q4" s="122" t="s">
        <v>206</v>
      </c>
      <c r="R4" s="122" t="s">
        <v>15</v>
      </c>
      <c r="S4" s="122" t="s">
        <v>207</v>
      </c>
      <c r="T4" s="122" t="s">
        <v>208</v>
      </c>
      <c r="U4" s="122" t="s">
        <v>16</v>
      </c>
      <c r="V4" s="122" t="s">
        <v>215</v>
      </c>
      <c r="W4" s="122" t="s">
        <v>268</v>
      </c>
      <c r="X4" s="122" t="s">
        <v>269</v>
      </c>
    </row>
    <row r="5" spans="1:24" ht="27" customHeight="1" x14ac:dyDescent="0.25">
      <c r="A5" s="188"/>
      <c r="B5" s="189"/>
      <c r="C5" s="124" t="s">
        <v>49</v>
      </c>
      <c r="D5" s="125"/>
      <c r="E5" s="124"/>
      <c r="F5" s="124" t="s">
        <v>17</v>
      </c>
      <c r="G5" s="124"/>
      <c r="H5" s="124"/>
      <c r="I5" s="124" t="s">
        <v>17</v>
      </c>
      <c r="J5" s="124"/>
      <c r="K5" s="124"/>
      <c r="L5" s="124" t="s">
        <v>17</v>
      </c>
      <c r="M5" s="124"/>
      <c r="N5" s="124"/>
      <c r="O5" s="124" t="s">
        <v>17</v>
      </c>
      <c r="P5" s="124"/>
      <c r="Q5" s="124"/>
      <c r="R5" s="124" t="s">
        <v>17</v>
      </c>
      <c r="S5" s="124"/>
      <c r="T5" s="124"/>
      <c r="U5" s="124" t="s">
        <v>17</v>
      </c>
      <c r="V5" s="124" t="s">
        <v>17</v>
      </c>
      <c r="W5" s="124"/>
      <c r="X5" s="124"/>
    </row>
    <row r="6" spans="1:24" ht="87" customHeight="1" x14ac:dyDescent="0.25">
      <c r="A6" s="126">
        <v>1</v>
      </c>
      <c r="B6" s="127" t="s">
        <v>1022</v>
      </c>
      <c r="C6" s="128"/>
      <c r="D6" s="129"/>
      <c r="E6" s="128"/>
      <c r="F6" s="130">
        <v>21676020</v>
      </c>
      <c r="G6" s="131">
        <v>5367493</v>
      </c>
      <c r="H6" s="128">
        <f>F6-G6</f>
        <v>16308527</v>
      </c>
      <c r="I6" s="132">
        <v>326821500</v>
      </c>
      <c r="J6" s="133">
        <v>1654920</v>
      </c>
      <c r="K6" s="132">
        <f t="shared" ref="K6:K49" si="0">I6-J6</f>
        <v>325166580</v>
      </c>
      <c r="L6" s="132">
        <v>15936815</v>
      </c>
      <c r="M6" s="132">
        <v>2290547</v>
      </c>
      <c r="N6" s="132">
        <f>L6-M6</f>
        <v>13646268</v>
      </c>
      <c r="O6" s="131">
        <v>139750</v>
      </c>
      <c r="P6" s="131">
        <v>0</v>
      </c>
      <c r="Q6" s="131">
        <f>O6-P6</f>
        <v>139750</v>
      </c>
      <c r="R6" s="132"/>
      <c r="S6" s="132"/>
      <c r="T6" s="132"/>
      <c r="U6" s="129">
        <v>376000</v>
      </c>
      <c r="V6" s="134">
        <v>560000</v>
      </c>
      <c r="W6" s="134">
        <v>224000</v>
      </c>
      <c r="X6" s="134">
        <f>V6-W6</f>
        <v>336000</v>
      </c>
    </row>
    <row r="7" spans="1:24" ht="39.75" customHeight="1" x14ac:dyDescent="0.25">
      <c r="A7" s="126">
        <v>2</v>
      </c>
      <c r="B7" s="127" t="s">
        <v>1283</v>
      </c>
      <c r="C7" s="128">
        <v>227606443</v>
      </c>
      <c r="D7" s="128">
        <v>180104686.56</v>
      </c>
      <c r="E7" s="128">
        <f>C7-D7</f>
        <v>47501756.439999998</v>
      </c>
      <c r="F7" s="135">
        <f>3301099+4428000+2700780</f>
        <v>10429879</v>
      </c>
      <c r="G7" s="131">
        <v>1753339</v>
      </c>
      <c r="H7" s="128">
        <f>F7-G7</f>
        <v>8676540</v>
      </c>
      <c r="I7" s="132">
        <v>403166980</v>
      </c>
      <c r="J7" s="133">
        <f>23307849.63+424274.19</f>
        <v>23732123.82</v>
      </c>
      <c r="K7" s="132">
        <f t="shared" si="0"/>
        <v>379434856.18000001</v>
      </c>
      <c r="L7" s="132">
        <v>42708879</v>
      </c>
      <c r="M7" s="132">
        <v>6362490.75</v>
      </c>
      <c r="N7" s="132">
        <f>L7-M7</f>
        <v>36346388.25</v>
      </c>
      <c r="O7" s="131">
        <v>401700</v>
      </c>
      <c r="P7" s="131">
        <f t="shared" ref="P7:P10" si="1">O7-Q7</f>
        <v>243350</v>
      </c>
      <c r="Q7" s="131">
        <v>158350</v>
      </c>
      <c r="R7" s="132"/>
      <c r="S7" s="132"/>
      <c r="T7" s="132"/>
      <c r="U7" s="131"/>
      <c r="V7" s="134"/>
      <c r="W7" s="134">
        <f t="shared" ref="W7:W12" si="2">V7*20/100</f>
        <v>0</v>
      </c>
      <c r="X7" s="134">
        <f t="shared" ref="X7:X18" si="3">V7-W7</f>
        <v>0</v>
      </c>
    </row>
    <row r="8" spans="1:24" ht="72" customHeight="1" x14ac:dyDescent="0.25">
      <c r="A8" s="126">
        <v>3</v>
      </c>
      <c r="B8" s="136" t="s">
        <v>23</v>
      </c>
      <c r="C8" s="137"/>
      <c r="D8" s="137"/>
      <c r="E8" s="137"/>
      <c r="F8" s="131">
        <v>4881523</v>
      </c>
      <c r="G8" s="131">
        <v>4452113</v>
      </c>
      <c r="H8" s="128">
        <f>+F8-G8</f>
        <v>429410</v>
      </c>
      <c r="I8" s="132"/>
      <c r="J8" s="132"/>
      <c r="K8" s="132">
        <f t="shared" si="0"/>
        <v>0</v>
      </c>
      <c r="L8" s="131">
        <v>1955600</v>
      </c>
      <c r="M8" s="132">
        <v>342436</v>
      </c>
      <c r="N8" s="131">
        <f>+L8-M8</f>
        <v>1613164</v>
      </c>
      <c r="O8" s="131">
        <v>432000</v>
      </c>
      <c r="P8" s="131">
        <v>432000</v>
      </c>
      <c r="Q8" s="131">
        <v>0</v>
      </c>
      <c r="R8" s="131">
        <v>134000</v>
      </c>
      <c r="S8" s="131"/>
      <c r="T8" s="131">
        <v>134000</v>
      </c>
      <c r="U8" s="131">
        <v>2300930</v>
      </c>
      <c r="V8" s="133"/>
      <c r="W8" s="134">
        <f>V8*10/100</f>
        <v>0</v>
      </c>
      <c r="X8" s="134">
        <f t="shared" si="3"/>
        <v>0</v>
      </c>
    </row>
    <row r="9" spans="1:24" ht="40.5" customHeight="1" x14ac:dyDescent="0.25">
      <c r="A9" s="126">
        <v>4</v>
      </c>
      <c r="B9" s="136" t="s">
        <v>1108</v>
      </c>
      <c r="C9" s="137"/>
      <c r="D9" s="137"/>
      <c r="E9" s="137"/>
      <c r="F9" s="132">
        <v>2121194</v>
      </c>
      <c r="G9" s="131">
        <v>1313029</v>
      </c>
      <c r="H9" s="138">
        <f>+F9-G9</f>
        <v>808165</v>
      </c>
      <c r="I9" s="132"/>
      <c r="J9" s="132"/>
      <c r="K9" s="132">
        <f t="shared" si="0"/>
        <v>0</v>
      </c>
      <c r="L9" s="132">
        <v>828490</v>
      </c>
      <c r="M9" s="132">
        <v>561043</v>
      </c>
      <c r="N9" s="132">
        <f>+L9-M9</f>
        <v>267447</v>
      </c>
      <c r="O9" s="132"/>
      <c r="P9" s="131">
        <f t="shared" si="1"/>
        <v>0</v>
      </c>
      <c r="Q9" s="132"/>
      <c r="R9" s="132">
        <v>7200</v>
      </c>
      <c r="S9" s="132"/>
      <c r="T9" s="132">
        <v>7200</v>
      </c>
      <c r="U9" s="132">
        <v>1122870</v>
      </c>
      <c r="V9" s="134"/>
      <c r="W9" s="134">
        <f>V9*10/100</f>
        <v>0</v>
      </c>
      <c r="X9" s="134">
        <f t="shared" si="3"/>
        <v>0</v>
      </c>
    </row>
    <row r="10" spans="1:24" ht="46.5" customHeight="1" x14ac:dyDescent="0.25">
      <c r="A10" s="126">
        <v>5</v>
      </c>
      <c r="B10" s="136" t="s">
        <v>27</v>
      </c>
      <c r="C10" s="137"/>
      <c r="D10" s="137"/>
      <c r="E10" s="137"/>
      <c r="F10" s="133">
        <v>858314</v>
      </c>
      <c r="G10" s="131">
        <v>523383</v>
      </c>
      <c r="H10" s="139">
        <f>+F10-G10</f>
        <v>334931</v>
      </c>
      <c r="I10" s="131"/>
      <c r="J10" s="131"/>
      <c r="K10" s="132">
        <f>I10-J10</f>
        <v>0</v>
      </c>
      <c r="L10" s="133">
        <v>3334523</v>
      </c>
      <c r="M10" s="132">
        <v>1846753</v>
      </c>
      <c r="N10" s="133">
        <f>+L10-M10</f>
        <v>1487770</v>
      </c>
      <c r="O10" s="131"/>
      <c r="P10" s="131">
        <f t="shared" si="1"/>
        <v>0</v>
      </c>
      <c r="Q10" s="131"/>
      <c r="R10" s="131"/>
      <c r="S10" s="132"/>
      <c r="T10" s="131"/>
      <c r="U10" s="131">
        <v>2497750</v>
      </c>
      <c r="V10" s="134"/>
      <c r="W10" s="134">
        <f>V10*10/100</f>
        <v>0</v>
      </c>
      <c r="X10" s="134">
        <f t="shared" si="3"/>
        <v>0</v>
      </c>
    </row>
    <row r="11" spans="1:24" ht="69.75" customHeight="1" x14ac:dyDescent="0.25">
      <c r="A11" s="126">
        <v>6</v>
      </c>
      <c r="B11" s="136" t="s">
        <v>28</v>
      </c>
      <c r="C11" s="137"/>
      <c r="D11" s="137"/>
      <c r="E11" s="137"/>
      <c r="F11" s="140">
        <v>3698301</v>
      </c>
      <c r="G11" s="131">
        <v>3121517</v>
      </c>
      <c r="H11" s="141">
        <f>F11-G11</f>
        <v>576784</v>
      </c>
      <c r="I11" s="131"/>
      <c r="J11" s="131"/>
      <c r="K11" s="132">
        <f t="shared" si="0"/>
        <v>0</v>
      </c>
      <c r="L11" s="133">
        <v>10128884</v>
      </c>
      <c r="M11" s="132">
        <v>7946810</v>
      </c>
      <c r="N11" s="140">
        <f>L11-M11</f>
        <v>2182074</v>
      </c>
      <c r="O11" s="133">
        <v>1415380</v>
      </c>
      <c r="P11" s="131">
        <v>159563</v>
      </c>
      <c r="Q11" s="140">
        <f>O11-P11</f>
        <v>1255817</v>
      </c>
      <c r="R11" s="133">
        <v>3922925</v>
      </c>
      <c r="S11" s="132">
        <v>3305586</v>
      </c>
      <c r="T11" s="131">
        <f>R11-S11</f>
        <v>617339</v>
      </c>
      <c r="U11" s="140">
        <v>1888793</v>
      </c>
      <c r="V11" s="140"/>
      <c r="W11" s="134"/>
      <c r="X11" s="134"/>
    </row>
    <row r="12" spans="1:24" ht="70.5" customHeight="1" x14ac:dyDescent="0.25">
      <c r="A12" s="126">
        <v>7</v>
      </c>
      <c r="B12" s="127" t="s">
        <v>1109</v>
      </c>
      <c r="C12" s="137"/>
      <c r="D12" s="137"/>
      <c r="E12" s="137"/>
      <c r="F12" s="132">
        <v>4469579</v>
      </c>
      <c r="G12" s="131">
        <v>3300563</v>
      </c>
      <c r="H12" s="138">
        <f t="shared" ref="H12:H17" si="4">+F12-G12</f>
        <v>1169016</v>
      </c>
      <c r="I12" s="140"/>
      <c r="J12" s="140"/>
      <c r="K12" s="132">
        <f t="shared" si="0"/>
        <v>0</v>
      </c>
      <c r="L12" s="132">
        <v>3355927</v>
      </c>
      <c r="M12" s="132">
        <v>3026057</v>
      </c>
      <c r="N12" s="132">
        <f t="shared" ref="N12:N17" si="5">+L12-M12</f>
        <v>329870</v>
      </c>
      <c r="O12" s="133">
        <v>4156462</v>
      </c>
      <c r="P12" s="131">
        <v>2740040</v>
      </c>
      <c r="Q12" s="140">
        <f>+O12-P12</f>
        <v>1416422</v>
      </c>
      <c r="R12" s="133">
        <v>230350</v>
      </c>
      <c r="S12" s="132">
        <v>222350</v>
      </c>
      <c r="T12" s="131">
        <f>+R12-S12</f>
        <v>8000</v>
      </c>
      <c r="U12" s="140">
        <v>1318310</v>
      </c>
      <c r="V12" s="134"/>
      <c r="W12" s="134">
        <f t="shared" si="2"/>
        <v>0</v>
      </c>
      <c r="X12" s="134">
        <f t="shared" si="3"/>
        <v>0</v>
      </c>
    </row>
    <row r="13" spans="1:24" s="146" customFormat="1" ht="43.5" customHeight="1" x14ac:dyDescent="0.25">
      <c r="A13" s="135">
        <v>8</v>
      </c>
      <c r="B13" s="142" t="s">
        <v>231</v>
      </c>
      <c r="C13" s="143"/>
      <c r="D13" s="143"/>
      <c r="E13" s="143"/>
      <c r="F13" s="144">
        <v>4851974</v>
      </c>
      <c r="G13" s="135">
        <v>2919647</v>
      </c>
      <c r="H13" s="144">
        <f t="shared" si="4"/>
        <v>1932327</v>
      </c>
      <c r="I13" s="135"/>
      <c r="J13" s="135"/>
      <c r="K13" s="135">
        <f t="shared" si="0"/>
        <v>0</v>
      </c>
      <c r="L13" s="144">
        <v>22509008</v>
      </c>
      <c r="M13" s="135">
        <v>15811927</v>
      </c>
      <c r="N13" s="144">
        <f t="shared" si="5"/>
        <v>6697081</v>
      </c>
      <c r="O13" s="135"/>
      <c r="P13" s="135"/>
      <c r="Q13" s="135"/>
      <c r="R13" s="144">
        <v>155996</v>
      </c>
      <c r="S13" s="135">
        <v>155996</v>
      </c>
      <c r="T13" s="144">
        <v>0</v>
      </c>
      <c r="U13" s="135">
        <v>4856028</v>
      </c>
      <c r="V13" s="145"/>
      <c r="W13" s="145">
        <f>V13*10/100</f>
        <v>0</v>
      </c>
      <c r="X13" s="145">
        <f t="shared" si="3"/>
        <v>0</v>
      </c>
    </row>
    <row r="14" spans="1:24" ht="41.25" customHeight="1" x14ac:dyDescent="0.25">
      <c r="A14" s="126">
        <v>9</v>
      </c>
      <c r="B14" s="127" t="s">
        <v>232</v>
      </c>
      <c r="C14" s="137"/>
      <c r="D14" s="137"/>
      <c r="E14" s="137"/>
      <c r="F14" s="133">
        <v>13714770</v>
      </c>
      <c r="G14" s="131">
        <v>5831970</v>
      </c>
      <c r="H14" s="139">
        <f t="shared" si="4"/>
        <v>7882800</v>
      </c>
      <c r="I14" s="131"/>
      <c r="J14" s="131"/>
      <c r="K14" s="132">
        <f t="shared" si="0"/>
        <v>0</v>
      </c>
      <c r="L14" s="147">
        <v>16130644</v>
      </c>
      <c r="M14" s="132">
        <v>7869928</v>
      </c>
      <c r="N14" s="147">
        <f t="shared" si="5"/>
        <v>8260716</v>
      </c>
      <c r="O14" s="131">
        <v>3762896</v>
      </c>
      <c r="P14" s="131">
        <v>1947625</v>
      </c>
      <c r="Q14" s="131">
        <f>+O14-P14</f>
        <v>1815271</v>
      </c>
      <c r="R14" s="147">
        <v>2000</v>
      </c>
      <c r="S14" s="132">
        <v>2000</v>
      </c>
      <c r="T14" s="147">
        <f>+R14-S14</f>
        <v>0</v>
      </c>
      <c r="U14" s="147">
        <v>1502321</v>
      </c>
      <c r="V14" s="134"/>
      <c r="W14" s="148">
        <f t="shared" ref="W14:W18" si="6">V14*10/100</f>
        <v>0</v>
      </c>
      <c r="X14" s="134">
        <f t="shared" si="3"/>
        <v>0</v>
      </c>
    </row>
    <row r="15" spans="1:24" s="146" customFormat="1" ht="43.5" customHeight="1" x14ac:dyDescent="0.25">
      <c r="A15" s="135">
        <v>10</v>
      </c>
      <c r="B15" s="142" t="s">
        <v>233</v>
      </c>
      <c r="C15" s="143"/>
      <c r="D15" s="143"/>
      <c r="E15" s="143"/>
      <c r="F15" s="144">
        <v>5129375</v>
      </c>
      <c r="G15" s="149">
        <v>3486194</v>
      </c>
      <c r="H15" s="144">
        <f t="shared" si="4"/>
        <v>1643181</v>
      </c>
      <c r="I15" s="150"/>
      <c r="J15" s="150"/>
      <c r="K15" s="149">
        <f t="shared" si="0"/>
        <v>0</v>
      </c>
      <c r="L15" s="144">
        <v>18017914</v>
      </c>
      <c r="M15" s="135">
        <v>12292676</v>
      </c>
      <c r="N15" s="144">
        <f t="shared" si="5"/>
        <v>5725238</v>
      </c>
      <c r="O15" s="135">
        <v>0</v>
      </c>
      <c r="P15" s="135">
        <v>0</v>
      </c>
      <c r="Q15" s="135">
        <v>0</v>
      </c>
      <c r="R15" s="144">
        <v>50880</v>
      </c>
      <c r="S15" s="135">
        <v>50880</v>
      </c>
      <c r="T15" s="144">
        <v>0</v>
      </c>
      <c r="U15" s="144">
        <v>1722701</v>
      </c>
      <c r="V15" s="151"/>
      <c r="W15" s="145">
        <f t="shared" si="6"/>
        <v>0</v>
      </c>
      <c r="X15" s="151">
        <f t="shared" si="3"/>
        <v>0</v>
      </c>
    </row>
    <row r="16" spans="1:24" s="146" customFormat="1" ht="45.75" customHeight="1" x14ac:dyDescent="0.25">
      <c r="A16" s="135">
        <v>11</v>
      </c>
      <c r="B16" s="142" t="s">
        <v>234</v>
      </c>
      <c r="C16" s="143"/>
      <c r="D16" s="143"/>
      <c r="E16" s="143"/>
      <c r="F16" s="144">
        <v>6095972</v>
      </c>
      <c r="G16" s="144">
        <v>4045366</v>
      </c>
      <c r="H16" s="144">
        <f t="shared" si="4"/>
        <v>2050606</v>
      </c>
      <c r="I16" s="149"/>
      <c r="J16" s="149"/>
      <c r="K16" s="149">
        <f t="shared" si="0"/>
        <v>0</v>
      </c>
      <c r="L16" s="144">
        <v>14599966</v>
      </c>
      <c r="M16" s="144">
        <v>11183763</v>
      </c>
      <c r="N16" s="144">
        <f t="shared" si="5"/>
        <v>3416203</v>
      </c>
      <c r="O16" s="144">
        <v>315000</v>
      </c>
      <c r="P16" s="149">
        <v>171000</v>
      </c>
      <c r="Q16" s="150">
        <f>+O16-P16</f>
        <v>144000</v>
      </c>
      <c r="R16" s="149">
        <v>56200</v>
      </c>
      <c r="S16" s="149">
        <v>56200</v>
      </c>
      <c r="T16" s="149">
        <v>0</v>
      </c>
      <c r="U16" s="149">
        <v>3958807</v>
      </c>
      <c r="V16" s="151"/>
      <c r="W16" s="145"/>
      <c r="X16" s="151">
        <f t="shared" si="3"/>
        <v>0</v>
      </c>
    </row>
    <row r="17" spans="1:24" ht="35.25" customHeight="1" x14ac:dyDescent="0.25">
      <c r="A17" s="126">
        <v>12</v>
      </c>
      <c r="B17" s="127" t="s">
        <v>34</v>
      </c>
      <c r="C17" s="137"/>
      <c r="D17" s="137"/>
      <c r="E17" s="137"/>
      <c r="F17" s="131">
        <v>335000</v>
      </c>
      <c r="G17" s="131">
        <v>335000</v>
      </c>
      <c r="H17" s="128">
        <f t="shared" si="4"/>
        <v>0</v>
      </c>
      <c r="I17" s="131"/>
      <c r="J17" s="131"/>
      <c r="K17" s="132">
        <f t="shared" si="0"/>
        <v>0</v>
      </c>
      <c r="L17" s="131">
        <v>1563647</v>
      </c>
      <c r="M17" s="132">
        <v>1236040</v>
      </c>
      <c r="N17" s="131">
        <f t="shared" si="5"/>
        <v>327607</v>
      </c>
      <c r="O17" s="131"/>
      <c r="P17" s="131"/>
      <c r="Q17" s="131"/>
      <c r="R17" s="131"/>
      <c r="S17" s="132">
        <f t="shared" ref="S17:S22" si="7">R17-T17</f>
        <v>0</v>
      </c>
      <c r="T17" s="131"/>
      <c r="U17" s="131">
        <v>11670</v>
      </c>
      <c r="V17" s="134"/>
      <c r="W17" s="148"/>
      <c r="X17" s="134"/>
    </row>
    <row r="18" spans="1:24" ht="87.75" customHeight="1" x14ac:dyDescent="0.25">
      <c r="A18" s="126">
        <v>13</v>
      </c>
      <c r="B18" s="127" t="s">
        <v>1023</v>
      </c>
      <c r="C18" s="152">
        <v>6852582</v>
      </c>
      <c r="D18" s="152">
        <v>3708456.5</v>
      </c>
      <c r="E18" s="137">
        <f t="shared" ref="E18:E52" si="8">C18-D18</f>
        <v>3144125.5</v>
      </c>
      <c r="F18" s="131">
        <v>2420685</v>
      </c>
      <c r="G18" s="131">
        <v>1121395</v>
      </c>
      <c r="H18" s="128">
        <f>F18-G18</f>
        <v>1299290</v>
      </c>
      <c r="I18" s="131">
        <v>904680</v>
      </c>
      <c r="J18" s="131">
        <v>390423</v>
      </c>
      <c r="K18" s="132">
        <f t="shared" si="0"/>
        <v>514257</v>
      </c>
      <c r="L18" s="133">
        <v>27255485</v>
      </c>
      <c r="M18" s="132">
        <v>3689214</v>
      </c>
      <c r="N18" s="131">
        <f>L18-M18</f>
        <v>23566271</v>
      </c>
      <c r="O18" s="131"/>
      <c r="P18" s="131"/>
      <c r="Q18" s="131"/>
      <c r="R18" s="131"/>
      <c r="S18" s="132">
        <f t="shared" si="7"/>
        <v>0</v>
      </c>
      <c r="T18" s="131"/>
      <c r="U18" s="131">
        <v>235290</v>
      </c>
      <c r="V18" s="134"/>
      <c r="W18" s="148">
        <f t="shared" si="6"/>
        <v>0</v>
      </c>
      <c r="X18" s="134">
        <f t="shared" si="3"/>
        <v>0</v>
      </c>
    </row>
    <row r="19" spans="1:24" ht="105.75" customHeight="1" x14ac:dyDescent="0.25">
      <c r="A19" s="126">
        <v>14</v>
      </c>
      <c r="B19" s="127" t="s">
        <v>36</v>
      </c>
      <c r="C19" s="153">
        <v>2239527383</v>
      </c>
      <c r="D19" s="128">
        <v>1010753036.99</v>
      </c>
      <c r="E19" s="137">
        <f>+C19-D19</f>
        <v>1228774346.01</v>
      </c>
      <c r="F19" s="131"/>
      <c r="G19" s="131">
        <f t="shared" ref="G19:G22" si="9">F19-H19</f>
        <v>0</v>
      </c>
      <c r="H19" s="128"/>
      <c r="I19" s="131"/>
      <c r="J19" s="131"/>
      <c r="K19" s="132">
        <f t="shared" si="0"/>
        <v>0</v>
      </c>
      <c r="L19" s="131"/>
      <c r="M19" s="132">
        <f t="shared" ref="M19:M22" si="10">L19-N19</f>
        <v>0</v>
      </c>
      <c r="N19" s="131"/>
      <c r="O19" s="131"/>
      <c r="P19" s="131"/>
      <c r="Q19" s="131"/>
      <c r="R19" s="131"/>
      <c r="S19" s="132">
        <f t="shared" si="7"/>
        <v>0</v>
      </c>
      <c r="T19" s="131"/>
      <c r="U19" s="131"/>
      <c r="V19" s="134"/>
      <c r="W19" s="134"/>
      <c r="X19" s="134"/>
    </row>
    <row r="20" spans="1:24" ht="36" customHeight="1" x14ac:dyDescent="0.25">
      <c r="A20" s="126">
        <v>15</v>
      </c>
      <c r="B20" s="127" t="s">
        <v>37</v>
      </c>
      <c r="C20" s="152"/>
      <c r="D20" s="128">
        <f t="shared" ref="D20:D21" si="11">C20*5/100</f>
        <v>0</v>
      </c>
      <c r="E20" s="137"/>
      <c r="F20" s="131"/>
      <c r="G20" s="131">
        <f t="shared" si="9"/>
        <v>0</v>
      </c>
      <c r="H20" s="128"/>
      <c r="I20" s="131"/>
      <c r="J20" s="131"/>
      <c r="K20" s="132">
        <f t="shared" si="0"/>
        <v>0</v>
      </c>
      <c r="L20" s="131"/>
      <c r="M20" s="132">
        <f t="shared" si="10"/>
        <v>0</v>
      </c>
      <c r="N20" s="131"/>
      <c r="O20" s="131"/>
      <c r="P20" s="131">
        <f t="shared" ref="P20:P52" si="12">O20-Q20</f>
        <v>0</v>
      </c>
      <c r="Q20" s="131"/>
      <c r="R20" s="131"/>
      <c r="S20" s="132">
        <f t="shared" si="7"/>
        <v>0</v>
      </c>
      <c r="T20" s="131"/>
      <c r="U20" s="131"/>
      <c r="V20" s="134"/>
      <c r="W20" s="134"/>
      <c r="X20" s="134"/>
    </row>
    <row r="21" spans="1:24" ht="68.25" customHeight="1" x14ac:dyDescent="0.25">
      <c r="A21" s="126">
        <v>16</v>
      </c>
      <c r="B21" s="127" t="s">
        <v>51</v>
      </c>
      <c r="C21" s="152"/>
      <c r="D21" s="128">
        <f t="shared" si="11"/>
        <v>0</v>
      </c>
      <c r="E21" s="137"/>
      <c r="F21" s="131"/>
      <c r="G21" s="131">
        <f t="shared" si="9"/>
        <v>0</v>
      </c>
      <c r="H21" s="128"/>
      <c r="I21" s="131"/>
      <c r="J21" s="131"/>
      <c r="K21" s="132">
        <f t="shared" si="0"/>
        <v>0</v>
      </c>
      <c r="L21" s="131"/>
      <c r="M21" s="132">
        <f t="shared" si="10"/>
        <v>0</v>
      </c>
      <c r="N21" s="131"/>
      <c r="O21" s="131"/>
      <c r="P21" s="131">
        <f t="shared" si="12"/>
        <v>0</v>
      </c>
      <c r="Q21" s="131"/>
      <c r="R21" s="131"/>
      <c r="S21" s="132">
        <f t="shared" si="7"/>
        <v>0</v>
      </c>
      <c r="T21" s="131"/>
      <c r="U21" s="131"/>
      <c r="V21" s="134"/>
      <c r="W21" s="134"/>
      <c r="X21" s="134"/>
    </row>
    <row r="22" spans="1:24" ht="54.75" customHeight="1" x14ac:dyDescent="0.25">
      <c r="A22" s="126">
        <v>17</v>
      </c>
      <c r="B22" s="136" t="s">
        <v>48</v>
      </c>
      <c r="C22" s="137">
        <v>19450471</v>
      </c>
      <c r="D22" s="137">
        <v>17723287.280000001</v>
      </c>
      <c r="E22" s="137">
        <f t="shared" si="8"/>
        <v>1727183.7199999988</v>
      </c>
      <c r="F22" s="132"/>
      <c r="G22" s="131">
        <f t="shared" si="9"/>
        <v>0</v>
      </c>
      <c r="H22" s="138"/>
      <c r="I22" s="132"/>
      <c r="J22" s="154"/>
      <c r="K22" s="132">
        <f t="shared" si="0"/>
        <v>0</v>
      </c>
      <c r="L22" s="132"/>
      <c r="M22" s="132">
        <f t="shared" si="10"/>
        <v>0</v>
      </c>
      <c r="N22" s="132"/>
      <c r="O22" s="132"/>
      <c r="P22" s="131">
        <f t="shared" si="12"/>
        <v>0</v>
      </c>
      <c r="Q22" s="132"/>
      <c r="R22" s="132"/>
      <c r="S22" s="132">
        <f t="shared" si="7"/>
        <v>0</v>
      </c>
      <c r="T22" s="132"/>
      <c r="U22" s="131"/>
      <c r="V22" s="134"/>
      <c r="W22" s="134"/>
      <c r="X22" s="134"/>
    </row>
    <row r="23" spans="1:24" ht="45" customHeight="1" x14ac:dyDescent="0.25">
      <c r="A23" s="126">
        <v>18</v>
      </c>
      <c r="B23" s="136" t="s">
        <v>299</v>
      </c>
      <c r="C23" s="155">
        <v>12445257</v>
      </c>
      <c r="D23" s="155">
        <v>518552.38</v>
      </c>
      <c r="E23" s="137">
        <f t="shared" si="8"/>
        <v>11926704.619999999</v>
      </c>
      <c r="F23" s="132"/>
      <c r="G23" s="131"/>
      <c r="H23" s="138"/>
      <c r="I23" s="132"/>
      <c r="J23" s="154"/>
      <c r="K23" s="132"/>
      <c r="L23" s="132"/>
      <c r="M23" s="132"/>
      <c r="N23" s="132"/>
      <c r="O23" s="132"/>
      <c r="P23" s="131"/>
      <c r="Q23" s="132"/>
      <c r="R23" s="132"/>
      <c r="S23" s="132"/>
      <c r="T23" s="132"/>
      <c r="U23" s="131"/>
      <c r="V23" s="134"/>
      <c r="W23" s="134"/>
      <c r="X23" s="134"/>
    </row>
    <row r="24" spans="1:24" ht="32.25" customHeight="1" x14ac:dyDescent="0.25">
      <c r="A24" s="126">
        <v>19</v>
      </c>
      <c r="B24" s="156" t="s">
        <v>235</v>
      </c>
      <c r="C24" s="152">
        <v>188705029</v>
      </c>
      <c r="D24" s="152">
        <v>96877503.280000001</v>
      </c>
      <c r="E24" s="137">
        <f t="shared" si="8"/>
        <v>91827525.719999999</v>
      </c>
      <c r="F24" s="144">
        <v>1353454.0000000002</v>
      </c>
      <c r="G24" s="144">
        <v>1074026</v>
      </c>
      <c r="H24" s="144">
        <v>279428</v>
      </c>
      <c r="I24" s="138"/>
      <c r="J24" s="138"/>
      <c r="K24" s="138">
        <f t="shared" si="0"/>
        <v>0</v>
      </c>
      <c r="L24" s="144">
        <v>4111400</v>
      </c>
      <c r="M24" s="144">
        <v>3749255</v>
      </c>
      <c r="N24" s="144">
        <v>362145</v>
      </c>
      <c r="O24" s="138"/>
      <c r="P24" s="128">
        <f t="shared" si="12"/>
        <v>0</v>
      </c>
      <c r="Q24" s="138"/>
      <c r="R24" s="157">
        <v>312149.99999999994</v>
      </c>
      <c r="S24" s="138">
        <v>312150</v>
      </c>
      <c r="T24" s="139">
        <f>R24-S24</f>
        <v>0</v>
      </c>
      <c r="U24" s="128"/>
      <c r="V24" s="148"/>
      <c r="W24" s="148"/>
      <c r="X24" s="148"/>
    </row>
    <row r="25" spans="1:24" ht="30.75" customHeight="1" x14ac:dyDescent="0.25">
      <c r="A25" s="126">
        <v>20</v>
      </c>
      <c r="B25" s="156" t="s">
        <v>236</v>
      </c>
      <c r="C25" s="152">
        <v>7157945.0099999998</v>
      </c>
      <c r="D25" s="152">
        <v>3198298.5</v>
      </c>
      <c r="E25" s="137">
        <f t="shared" si="8"/>
        <v>3959646.51</v>
      </c>
      <c r="F25" s="144">
        <v>1347488</v>
      </c>
      <c r="G25" s="144">
        <v>1009565</v>
      </c>
      <c r="H25" s="144">
        <v>337923</v>
      </c>
      <c r="I25" s="157">
        <v>2000000</v>
      </c>
      <c r="J25" s="157">
        <v>2000000</v>
      </c>
      <c r="K25" s="138">
        <f t="shared" si="0"/>
        <v>0</v>
      </c>
      <c r="L25" s="157">
        <v>954060</v>
      </c>
      <c r="M25" s="138">
        <v>954060</v>
      </c>
      <c r="N25" s="138">
        <f t="shared" ref="N25:N52" si="13">L25-M25</f>
        <v>0</v>
      </c>
      <c r="O25" s="138">
        <v>30000</v>
      </c>
      <c r="P25" s="128">
        <v>30000</v>
      </c>
      <c r="Q25" s="138"/>
      <c r="R25" s="138">
        <v>130500</v>
      </c>
      <c r="S25" s="158">
        <v>130500</v>
      </c>
      <c r="T25" s="139"/>
      <c r="U25" s="128"/>
      <c r="V25" s="148"/>
      <c r="W25" s="148"/>
      <c r="X25" s="148"/>
    </row>
    <row r="26" spans="1:24" ht="34.5" customHeight="1" x14ac:dyDescent="0.25">
      <c r="A26" s="126">
        <v>21</v>
      </c>
      <c r="B26" s="156" t="s">
        <v>237</v>
      </c>
      <c r="C26" s="155">
        <v>4648019</v>
      </c>
      <c r="D26" s="155">
        <v>3432005.63</v>
      </c>
      <c r="E26" s="137">
        <f t="shared" si="8"/>
        <v>1216013.3700000001</v>
      </c>
      <c r="F26" s="144">
        <v>1276901</v>
      </c>
      <c r="G26" s="144">
        <v>1025309.8</v>
      </c>
      <c r="H26" s="144">
        <v>251591.2</v>
      </c>
      <c r="I26" s="138"/>
      <c r="J26" s="138"/>
      <c r="K26" s="138">
        <f t="shared" si="0"/>
        <v>0</v>
      </c>
      <c r="L26" s="144">
        <v>2183011</v>
      </c>
      <c r="M26" s="144">
        <v>2166811</v>
      </c>
      <c r="N26" s="144">
        <v>16200</v>
      </c>
      <c r="O26" s="138"/>
      <c r="P26" s="128">
        <f t="shared" si="12"/>
        <v>0</v>
      </c>
      <c r="Q26" s="138"/>
      <c r="R26" s="138">
        <v>167130</v>
      </c>
      <c r="S26" s="138">
        <v>167130</v>
      </c>
      <c r="T26" s="139">
        <f t="shared" ref="T26:T52" si="14">R26-S26</f>
        <v>0</v>
      </c>
      <c r="U26" s="128"/>
      <c r="V26" s="148"/>
      <c r="W26" s="148"/>
      <c r="X26" s="148"/>
    </row>
    <row r="27" spans="1:24" ht="34.5" customHeight="1" x14ac:dyDescent="0.25">
      <c r="A27" s="126">
        <v>22</v>
      </c>
      <c r="B27" s="156" t="s">
        <v>238</v>
      </c>
      <c r="C27" s="159"/>
      <c r="D27" s="159"/>
      <c r="E27" s="137"/>
      <c r="F27" s="144">
        <v>2377441</v>
      </c>
      <c r="G27" s="144">
        <v>1901305.9</v>
      </c>
      <c r="H27" s="144">
        <v>476135.10000000003</v>
      </c>
      <c r="I27" s="138"/>
      <c r="J27" s="138"/>
      <c r="K27" s="138">
        <f t="shared" si="0"/>
        <v>0</v>
      </c>
      <c r="L27" s="144">
        <v>1086479</v>
      </c>
      <c r="M27" s="144">
        <v>1011623.1</v>
      </c>
      <c r="N27" s="144">
        <v>74855.900000000009</v>
      </c>
      <c r="O27" s="138">
        <v>100095</v>
      </c>
      <c r="P27" s="128">
        <f t="shared" si="12"/>
        <v>100095</v>
      </c>
      <c r="Q27" s="138"/>
      <c r="R27" s="139">
        <v>118620</v>
      </c>
      <c r="S27" s="138">
        <v>118620</v>
      </c>
      <c r="T27" s="139">
        <f t="shared" si="14"/>
        <v>0</v>
      </c>
      <c r="U27" s="160"/>
      <c r="V27" s="148"/>
      <c r="W27" s="148"/>
      <c r="X27" s="148"/>
    </row>
    <row r="28" spans="1:24" ht="34.5" customHeight="1" x14ac:dyDescent="0.25">
      <c r="A28" s="126">
        <v>23</v>
      </c>
      <c r="B28" s="156" t="s">
        <v>239</v>
      </c>
      <c r="C28" s="159">
        <v>90000</v>
      </c>
      <c r="D28" s="155">
        <v>42855</v>
      </c>
      <c r="E28" s="137">
        <f t="shared" si="8"/>
        <v>47145</v>
      </c>
      <c r="F28" s="132">
        <v>1011738</v>
      </c>
      <c r="G28" s="131">
        <v>732310</v>
      </c>
      <c r="H28" s="138">
        <f t="shared" ref="H28:H34" si="15">F28-G28</f>
        <v>279428</v>
      </c>
      <c r="I28" s="132"/>
      <c r="J28" s="132"/>
      <c r="K28" s="132">
        <f t="shared" si="0"/>
        <v>0</v>
      </c>
      <c r="L28" s="161">
        <v>270000</v>
      </c>
      <c r="M28" s="132">
        <v>270000</v>
      </c>
      <c r="N28" s="132">
        <f t="shared" si="13"/>
        <v>0</v>
      </c>
      <c r="O28" s="132"/>
      <c r="P28" s="131">
        <f t="shared" si="12"/>
        <v>0</v>
      </c>
      <c r="Q28" s="132"/>
      <c r="R28" s="161">
        <v>21930</v>
      </c>
      <c r="S28" s="132">
        <v>21930</v>
      </c>
      <c r="T28" s="133">
        <f t="shared" si="14"/>
        <v>0</v>
      </c>
      <c r="U28" s="131"/>
      <c r="V28" s="134"/>
      <c r="W28" s="134"/>
      <c r="X28" s="134"/>
    </row>
    <row r="29" spans="1:24" ht="34.5" customHeight="1" x14ac:dyDescent="0.25">
      <c r="A29" s="126">
        <v>24</v>
      </c>
      <c r="B29" s="156" t="s">
        <v>240</v>
      </c>
      <c r="C29" s="159">
        <v>26964100</v>
      </c>
      <c r="D29" s="159">
        <v>24824826.789999999</v>
      </c>
      <c r="E29" s="137">
        <f t="shared" si="8"/>
        <v>2139273.2100000009</v>
      </c>
      <c r="F29" s="132">
        <v>1376264</v>
      </c>
      <c r="G29" s="131">
        <v>705985.64</v>
      </c>
      <c r="H29" s="138">
        <f t="shared" si="15"/>
        <v>670278.36</v>
      </c>
      <c r="I29" s="132"/>
      <c r="J29" s="132"/>
      <c r="K29" s="132">
        <f t="shared" si="0"/>
        <v>0</v>
      </c>
      <c r="L29" s="161">
        <v>426676</v>
      </c>
      <c r="M29" s="132">
        <v>279382</v>
      </c>
      <c r="N29" s="132">
        <f t="shared" si="13"/>
        <v>147294</v>
      </c>
      <c r="O29" s="132"/>
      <c r="P29" s="131">
        <f t="shared" si="12"/>
        <v>0</v>
      </c>
      <c r="Q29" s="132"/>
      <c r="R29" s="161">
        <v>220860</v>
      </c>
      <c r="S29" s="132">
        <v>220860</v>
      </c>
      <c r="T29" s="133">
        <f t="shared" si="14"/>
        <v>0</v>
      </c>
      <c r="U29" s="131"/>
      <c r="V29" s="134"/>
      <c r="W29" s="134"/>
      <c r="X29" s="134"/>
    </row>
    <row r="30" spans="1:24" ht="34.5" customHeight="1" x14ac:dyDescent="0.25">
      <c r="A30" s="126">
        <v>25</v>
      </c>
      <c r="B30" s="156" t="s">
        <v>241</v>
      </c>
      <c r="C30" s="162"/>
      <c r="D30" s="162"/>
      <c r="E30" s="137"/>
      <c r="F30" s="163">
        <v>943721</v>
      </c>
      <c r="G30" s="131">
        <v>664293</v>
      </c>
      <c r="H30" s="138">
        <f t="shared" si="15"/>
        <v>279428</v>
      </c>
      <c r="I30" s="132">
        <v>2674623</v>
      </c>
      <c r="J30" s="132">
        <v>1777423</v>
      </c>
      <c r="K30" s="132">
        <f t="shared" si="0"/>
        <v>897200</v>
      </c>
      <c r="L30" s="161">
        <v>168600</v>
      </c>
      <c r="M30" s="132">
        <v>168600</v>
      </c>
      <c r="N30" s="132">
        <f t="shared" si="13"/>
        <v>0</v>
      </c>
      <c r="O30" s="132">
        <v>72000</v>
      </c>
      <c r="P30" s="131">
        <v>72000</v>
      </c>
      <c r="Q30" s="132"/>
      <c r="R30" s="132"/>
      <c r="S30" s="132"/>
      <c r="T30" s="133">
        <f t="shared" si="14"/>
        <v>0</v>
      </c>
      <c r="U30" s="131"/>
      <c r="V30" s="134"/>
      <c r="W30" s="134"/>
      <c r="X30" s="134"/>
    </row>
    <row r="31" spans="1:24" ht="34.5" customHeight="1" x14ac:dyDescent="0.25">
      <c r="A31" s="126">
        <v>26</v>
      </c>
      <c r="B31" s="156" t="s">
        <v>242</v>
      </c>
      <c r="C31" s="152">
        <v>9377259</v>
      </c>
      <c r="D31" s="152">
        <v>6880731.5</v>
      </c>
      <c r="E31" s="137">
        <f t="shared" si="8"/>
        <v>2496527.5</v>
      </c>
      <c r="F31" s="132">
        <v>1587648</v>
      </c>
      <c r="G31" s="131">
        <v>1178667</v>
      </c>
      <c r="H31" s="138">
        <f t="shared" si="15"/>
        <v>408981</v>
      </c>
      <c r="I31" s="132"/>
      <c r="J31" s="132"/>
      <c r="K31" s="132">
        <f t="shared" si="0"/>
        <v>0</v>
      </c>
      <c r="L31" s="161">
        <v>1265660</v>
      </c>
      <c r="M31" s="132">
        <v>1261460</v>
      </c>
      <c r="N31" s="132">
        <f t="shared" si="13"/>
        <v>4200</v>
      </c>
      <c r="O31" s="132"/>
      <c r="P31" s="131">
        <f t="shared" si="12"/>
        <v>0</v>
      </c>
      <c r="Q31" s="132"/>
      <c r="R31" s="132">
        <v>702000</v>
      </c>
      <c r="S31" s="132">
        <v>702000</v>
      </c>
      <c r="T31" s="133">
        <f t="shared" si="14"/>
        <v>0</v>
      </c>
      <c r="U31" s="131"/>
      <c r="V31" s="134"/>
      <c r="W31" s="134"/>
      <c r="X31" s="134"/>
    </row>
    <row r="32" spans="1:24" ht="34.5" customHeight="1" x14ac:dyDescent="0.25">
      <c r="A32" s="126">
        <v>27</v>
      </c>
      <c r="B32" s="156" t="s">
        <v>243</v>
      </c>
      <c r="C32" s="152">
        <v>8311000</v>
      </c>
      <c r="D32" s="152">
        <v>5039372.59</v>
      </c>
      <c r="E32" s="137">
        <f t="shared" si="8"/>
        <v>3271627.41</v>
      </c>
      <c r="F32" s="132">
        <v>129521</v>
      </c>
      <c r="G32" s="131">
        <v>108341</v>
      </c>
      <c r="H32" s="138">
        <f>F32-G32</f>
        <v>21180</v>
      </c>
      <c r="I32" s="132"/>
      <c r="J32" s="132"/>
      <c r="K32" s="132">
        <f t="shared" si="0"/>
        <v>0</v>
      </c>
      <c r="L32" s="161">
        <v>396500</v>
      </c>
      <c r="M32" s="132">
        <v>396500</v>
      </c>
      <c r="N32" s="132">
        <f t="shared" si="13"/>
        <v>0</v>
      </c>
      <c r="O32" s="132"/>
      <c r="P32" s="131">
        <f t="shared" si="12"/>
        <v>0</v>
      </c>
      <c r="Q32" s="132"/>
      <c r="R32" s="132">
        <v>199200</v>
      </c>
      <c r="S32" s="132">
        <v>199200</v>
      </c>
      <c r="T32" s="133">
        <f t="shared" si="14"/>
        <v>0</v>
      </c>
      <c r="U32" s="131"/>
      <c r="V32" s="134"/>
      <c r="W32" s="134"/>
      <c r="X32" s="134"/>
    </row>
    <row r="33" spans="1:24" ht="34.5" customHeight="1" x14ac:dyDescent="0.25">
      <c r="A33" s="126">
        <v>28</v>
      </c>
      <c r="B33" s="156" t="s">
        <v>244</v>
      </c>
      <c r="C33" s="152">
        <v>12102659.050000001</v>
      </c>
      <c r="D33" s="152">
        <v>8424721.4800000004</v>
      </c>
      <c r="E33" s="137">
        <f t="shared" si="8"/>
        <v>3677937.5700000003</v>
      </c>
      <c r="F33" s="144">
        <v>1332370</v>
      </c>
      <c r="G33" s="144">
        <v>897942</v>
      </c>
      <c r="H33" s="144">
        <v>279428</v>
      </c>
      <c r="I33" s="138"/>
      <c r="J33" s="138"/>
      <c r="K33" s="138">
        <f t="shared" si="0"/>
        <v>0</v>
      </c>
      <c r="L33" s="157">
        <v>89800</v>
      </c>
      <c r="M33" s="138">
        <v>89800</v>
      </c>
      <c r="N33" s="138">
        <f t="shared" si="13"/>
        <v>0</v>
      </c>
      <c r="O33" s="138"/>
      <c r="P33" s="128">
        <f t="shared" si="12"/>
        <v>0</v>
      </c>
      <c r="Q33" s="138"/>
      <c r="R33" s="138"/>
      <c r="S33" s="138"/>
      <c r="T33" s="139">
        <f t="shared" si="14"/>
        <v>0</v>
      </c>
      <c r="U33" s="128"/>
      <c r="V33" s="148"/>
      <c r="W33" s="148"/>
      <c r="X33" s="148"/>
    </row>
    <row r="34" spans="1:24" ht="34.5" customHeight="1" x14ac:dyDescent="0.25">
      <c r="A34" s="126">
        <v>29</v>
      </c>
      <c r="B34" s="156" t="s">
        <v>245</v>
      </c>
      <c r="C34" s="152"/>
      <c r="D34" s="152"/>
      <c r="E34" s="137"/>
      <c r="F34" s="132">
        <v>215714</v>
      </c>
      <c r="G34" s="131">
        <v>215714</v>
      </c>
      <c r="H34" s="138">
        <f t="shared" si="15"/>
        <v>0</v>
      </c>
      <c r="I34" s="161">
        <v>247500</v>
      </c>
      <c r="J34" s="161">
        <v>247500</v>
      </c>
      <c r="K34" s="132">
        <f t="shared" si="0"/>
        <v>0</v>
      </c>
      <c r="L34" s="161">
        <v>57000</v>
      </c>
      <c r="M34" s="132">
        <v>57000</v>
      </c>
      <c r="N34" s="132">
        <f t="shared" si="13"/>
        <v>0</v>
      </c>
      <c r="O34" s="132"/>
      <c r="P34" s="131">
        <f t="shared" si="12"/>
        <v>0</v>
      </c>
      <c r="Q34" s="132"/>
      <c r="R34" s="132"/>
      <c r="S34" s="132"/>
      <c r="T34" s="133">
        <f t="shared" si="14"/>
        <v>0</v>
      </c>
      <c r="U34" s="131"/>
      <c r="V34" s="134"/>
      <c r="W34" s="134"/>
      <c r="X34" s="134"/>
    </row>
    <row r="35" spans="1:24" ht="34.5" customHeight="1" x14ac:dyDescent="0.25">
      <c r="A35" s="126">
        <v>30</v>
      </c>
      <c r="B35" s="156" t="s">
        <v>246</v>
      </c>
      <c r="C35" s="152"/>
      <c r="D35" s="152"/>
      <c r="E35" s="137"/>
      <c r="F35" s="132">
        <v>1265870</v>
      </c>
      <c r="G35" s="131">
        <v>999690</v>
      </c>
      <c r="H35" s="138">
        <f t="shared" ref="H35:H52" si="16">F35-G35</f>
        <v>266180</v>
      </c>
      <c r="I35" s="132"/>
      <c r="J35" s="132"/>
      <c r="K35" s="132">
        <f t="shared" si="0"/>
        <v>0</v>
      </c>
      <c r="L35" s="161">
        <v>2345800</v>
      </c>
      <c r="M35" s="161">
        <v>2345800</v>
      </c>
      <c r="N35" s="132">
        <f t="shared" si="13"/>
        <v>0</v>
      </c>
      <c r="O35" s="132">
        <v>45000</v>
      </c>
      <c r="P35" s="131">
        <f t="shared" si="12"/>
        <v>45000</v>
      </c>
      <c r="Q35" s="132"/>
      <c r="R35" s="132">
        <v>163050</v>
      </c>
      <c r="S35" s="132">
        <v>163050</v>
      </c>
      <c r="T35" s="133">
        <f t="shared" si="14"/>
        <v>0</v>
      </c>
      <c r="U35" s="131"/>
      <c r="V35" s="134"/>
      <c r="W35" s="134"/>
      <c r="X35" s="134"/>
    </row>
    <row r="36" spans="1:24" ht="34.5" customHeight="1" x14ac:dyDescent="0.25">
      <c r="A36" s="126">
        <v>31</v>
      </c>
      <c r="B36" s="156" t="s">
        <v>247</v>
      </c>
      <c r="C36" s="152">
        <v>49423418.009999998</v>
      </c>
      <c r="D36" s="152">
        <v>31568368.600000001</v>
      </c>
      <c r="E36" s="137">
        <f t="shared" si="8"/>
        <v>17855049.409999996</v>
      </c>
      <c r="F36" s="132">
        <v>2014388</v>
      </c>
      <c r="G36" s="131">
        <v>1615118</v>
      </c>
      <c r="H36" s="138">
        <f t="shared" si="16"/>
        <v>399270</v>
      </c>
      <c r="I36" s="132"/>
      <c r="J36" s="132"/>
      <c r="K36" s="132">
        <f t="shared" si="0"/>
        <v>0</v>
      </c>
      <c r="L36" s="161">
        <v>1507100</v>
      </c>
      <c r="M36" s="132">
        <v>1459740</v>
      </c>
      <c r="N36" s="132">
        <f t="shared" si="13"/>
        <v>47360</v>
      </c>
      <c r="O36" s="132">
        <v>31700</v>
      </c>
      <c r="P36" s="131">
        <f t="shared" si="12"/>
        <v>31700</v>
      </c>
      <c r="Q36" s="132"/>
      <c r="R36" s="132"/>
      <c r="S36" s="132"/>
      <c r="T36" s="133">
        <f t="shared" si="14"/>
        <v>0</v>
      </c>
      <c r="U36" s="131"/>
      <c r="V36" s="134"/>
      <c r="W36" s="134"/>
      <c r="X36" s="134"/>
    </row>
    <row r="37" spans="1:24" ht="34.5" customHeight="1" x14ac:dyDescent="0.25">
      <c r="A37" s="126">
        <v>32</v>
      </c>
      <c r="B37" s="156" t="s">
        <v>248</v>
      </c>
      <c r="C37" s="152">
        <v>100000.01</v>
      </c>
      <c r="D37" s="152">
        <v>99875</v>
      </c>
      <c r="E37" s="137">
        <f>+C37-D37</f>
        <v>125.00999999999476</v>
      </c>
      <c r="F37" s="132">
        <v>1667270</v>
      </c>
      <c r="G37" s="131">
        <v>1308762</v>
      </c>
      <c r="H37" s="138">
        <f t="shared" si="16"/>
        <v>358508</v>
      </c>
      <c r="I37" s="132"/>
      <c r="J37" s="132"/>
      <c r="K37" s="132">
        <f t="shared" si="0"/>
        <v>0</v>
      </c>
      <c r="L37" s="161">
        <v>604000</v>
      </c>
      <c r="M37" s="132">
        <v>541000</v>
      </c>
      <c r="N37" s="132">
        <f t="shared" si="13"/>
        <v>63000</v>
      </c>
      <c r="O37" s="132">
        <v>36800</v>
      </c>
      <c r="P37" s="131">
        <f t="shared" si="12"/>
        <v>36800</v>
      </c>
      <c r="Q37" s="132"/>
      <c r="R37" s="133">
        <v>270000</v>
      </c>
      <c r="S37" s="132">
        <v>270000</v>
      </c>
      <c r="T37" s="133">
        <f t="shared" si="14"/>
        <v>0</v>
      </c>
      <c r="U37" s="131"/>
      <c r="V37" s="134"/>
      <c r="W37" s="134"/>
      <c r="X37" s="134"/>
    </row>
    <row r="38" spans="1:24" ht="34.5" customHeight="1" x14ac:dyDescent="0.25">
      <c r="A38" s="126">
        <v>33</v>
      </c>
      <c r="B38" s="156" t="s">
        <v>298</v>
      </c>
      <c r="C38" s="152">
        <v>9814033.0199999996</v>
      </c>
      <c r="D38" s="152">
        <v>6532963.7599999998</v>
      </c>
      <c r="E38" s="137">
        <f t="shared" si="8"/>
        <v>3281069.26</v>
      </c>
      <c r="F38" s="132">
        <v>722133</v>
      </c>
      <c r="G38" s="131">
        <v>628305</v>
      </c>
      <c r="H38" s="138">
        <f t="shared" si="16"/>
        <v>93828</v>
      </c>
      <c r="I38" s="132"/>
      <c r="J38" s="132"/>
      <c r="K38" s="132">
        <f t="shared" si="0"/>
        <v>0</v>
      </c>
      <c r="L38" s="161">
        <v>1159716</v>
      </c>
      <c r="M38" s="132">
        <v>1159716</v>
      </c>
      <c r="N38" s="132">
        <f t="shared" si="13"/>
        <v>0</v>
      </c>
      <c r="O38" s="132"/>
      <c r="P38" s="131">
        <f t="shared" si="12"/>
        <v>0</v>
      </c>
      <c r="Q38" s="132"/>
      <c r="R38" s="133">
        <v>228630</v>
      </c>
      <c r="S38" s="132">
        <v>228630</v>
      </c>
      <c r="T38" s="133">
        <f t="shared" si="14"/>
        <v>0</v>
      </c>
      <c r="U38" s="131"/>
      <c r="V38" s="134"/>
      <c r="W38" s="134"/>
      <c r="X38" s="134"/>
    </row>
    <row r="39" spans="1:24" ht="34.5" customHeight="1" x14ac:dyDescent="0.25">
      <c r="A39" s="126">
        <v>34</v>
      </c>
      <c r="B39" s="156" t="s">
        <v>249</v>
      </c>
      <c r="C39" s="152">
        <v>854255.01</v>
      </c>
      <c r="D39" s="152">
        <v>727222.06</v>
      </c>
      <c r="E39" s="137">
        <f t="shared" si="8"/>
        <v>127032.94999999995</v>
      </c>
      <c r="F39" s="132">
        <v>1200570</v>
      </c>
      <c r="G39" s="131">
        <v>921142</v>
      </c>
      <c r="H39" s="138">
        <f t="shared" si="16"/>
        <v>279428</v>
      </c>
      <c r="I39" s="161">
        <v>9905280</v>
      </c>
      <c r="J39" s="161">
        <v>9905280</v>
      </c>
      <c r="K39" s="132">
        <f t="shared" si="0"/>
        <v>0</v>
      </c>
      <c r="L39" s="161">
        <v>792205.25</v>
      </c>
      <c r="M39" s="132">
        <v>792205</v>
      </c>
      <c r="N39" s="132">
        <f t="shared" si="13"/>
        <v>0.25</v>
      </c>
      <c r="O39" s="132"/>
      <c r="P39" s="131">
        <f t="shared" si="12"/>
        <v>0</v>
      </c>
      <c r="Q39" s="132"/>
      <c r="R39" s="132"/>
      <c r="S39" s="132"/>
      <c r="T39" s="133">
        <f t="shared" si="14"/>
        <v>0</v>
      </c>
      <c r="U39" s="131"/>
      <c r="V39" s="134"/>
      <c r="W39" s="134"/>
      <c r="X39" s="134"/>
    </row>
    <row r="40" spans="1:24" ht="34.5" customHeight="1" x14ac:dyDescent="0.25">
      <c r="A40" s="126">
        <v>35</v>
      </c>
      <c r="B40" s="156" t="s">
        <v>250</v>
      </c>
      <c r="C40" s="152">
        <v>146614075.03999999</v>
      </c>
      <c r="D40" s="152">
        <v>48187027.600000001</v>
      </c>
      <c r="E40" s="137">
        <f t="shared" si="8"/>
        <v>98427047.439999998</v>
      </c>
      <c r="F40" s="132">
        <v>779549</v>
      </c>
      <c r="G40" s="131">
        <v>626062</v>
      </c>
      <c r="H40" s="138">
        <f t="shared" si="16"/>
        <v>153487</v>
      </c>
      <c r="I40" s="132"/>
      <c r="J40" s="132"/>
      <c r="K40" s="132">
        <f t="shared" si="0"/>
        <v>0</v>
      </c>
      <c r="L40" s="161">
        <v>1421200.04</v>
      </c>
      <c r="M40" s="132">
        <v>1214800</v>
      </c>
      <c r="N40" s="132">
        <f t="shared" si="13"/>
        <v>206400.04000000004</v>
      </c>
      <c r="O40" s="132">
        <v>8500</v>
      </c>
      <c r="P40" s="131">
        <f t="shared" si="12"/>
        <v>8500</v>
      </c>
      <c r="Q40" s="132"/>
      <c r="R40" s="133">
        <v>256290</v>
      </c>
      <c r="S40" s="132">
        <v>256290</v>
      </c>
      <c r="T40" s="133">
        <f t="shared" si="14"/>
        <v>0</v>
      </c>
      <c r="U40" s="131"/>
      <c r="V40" s="134"/>
      <c r="W40" s="134"/>
      <c r="X40" s="134"/>
    </row>
    <row r="41" spans="1:24" ht="34.5" customHeight="1" x14ac:dyDescent="0.25">
      <c r="A41" s="126">
        <v>36</v>
      </c>
      <c r="B41" s="156" t="s">
        <v>251</v>
      </c>
      <c r="C41" s="152">
        <v>1941715.01</v>
      </c>
      <c r="D41" s="152">
        <v>1779905.66</v>
      </c>
      <c r="E41" s="137">
        <f t="shared" si="8"/>
        <v>161809.35000000009</v>
      </c>
      <c r="F41" s="132">
        <v>1525990</v>
      </c>
      <c r="G41" s="131">
        <v>1056988</v>
      </c>
      <c r="H41" s="138">
        <f t="shared" si="16"/>
        <v>469002</v>
      </c>
      <c r="I41" s="132"/>
      <c r="J41" s="132"/>
      <c r="K41" s="132">
        <f t="shared" si="0"/>
        <v>0</v>
      </c>
      <c r="L41" s="161">
        <v>1959840</v>
      </c>
      <c r="M41" s="132">
        <v>1509840</v>
      </c>
      <c r="N41" s="132">
        <f t="shared" si="13"/>
        <v>450000</v>
      </c>
      <c r="O41" s="132">
        <v>70000</v>
      </c>
      <c r="P41" s="131">
        <v>56000</v>
      </c>
      <c r="Q41" s="132">
        <v>14000</v>
      </c>
      <c r="R41" s="133">
        <v>114840</v>
      </c>
      <c r="S41" s="132">
        <v>114840</v>
      </c>
      <c r="T41" s="133">
        <f t="shared" si="14"/>
        <v>0</v>
      </c>
      <c r="U41" s="131"/>
      <c r="V41" s="134"/>
      <c r="W41" s="134"/>
      <c r="X41" s="134"/>
    </row>
    <row r="42" spans="1:24" ht="34.5" customHeight="1" x14ac:dyDescent="0.25">
      <c r="A42" s="126">
        <v>37</v>
      </c>
      <c r="B42" s="156" t="s">
        <v>252</v>
      </c>
      <c r="C42" s="152">
        <v>41984255.039999999</v>
      </c>
      <c r="D42" s="152">
        <v>27944703.829999998</v>
      </c>
      <c r="E42" s="137">
        <f t="shared" si="8"/>
        <v>14039551.210000001</v>
      </c>
      <c r="F42" s="132">
        <v>4705800</v>
      </c>
      <c r="G42" s="131">
        <v>4379248</v>
      </c>
      <c r="H42" s="138">
        <f t="shared" si="16"/>
        <v>326552</v>
      </c>
      <c r="I42" s="161">
        <v>156240</v>
      </c>
      <c r="J42" s="161">
        <v>156240</v>
      </c>
      <c r="K42" s="132">
        <f t="shared" si="0"/>
        <v>0</v>
      </c>
      <c r="L42" s="132">
        <v>777512</v>
      </c>
      <c r="M42" s="132">
        <v>777512</v>
      </c>
      <c r="N42" s="132">
        <f t="shared" si="13"/>
        <v>0</v>
      </c>
      <c r="O42" s="132">
        <v>159054</v>
      </c>
      <c r="P42" s="131">
        <f t="shared" si="12"/>
        <v>159054</v>
      </c>
      <c r="Q42" s="132"/>
      <c r="R42" s="133">
        <v>365820</v>
      </c>
      <c r="S42" s="132">
        <v>365820</v>
      </c>
      <c r="T42" s="133">
        <f t="shared" si="14"/>
        <v>0</v>
      </c>
      <c r="U42" s="131"/>
      <c r="V42" s="134"/>
      <c r="W42" s="134"/>
      <c r="X42" s="134"/>
    </row>
    <row r="43" spans="1:24" ht="34.5" customHeight="1" x14ac:dyDescent="0.25">
      <c r="A43" s="126">
        <v>38</v>
      </c>
      <c r="B43" s="156" t="s">
        <v>253</v>
      </c>
      <c r="C43" s="152">
        <v>7063294.0999999996</v>
      </c>
      <c r="D43" s="152">
        <v>4080788.24</v>
      </c>
      <c r="E43" s="137">
        <f t="shared" si="8"/>
        <v>2982505.8599999994</v>
      </c>
      <c r="F43" s="132"/>
      <c r="G43" s="131"/>
      <c r="H43" s="138">
        <f t="shared" si="16"/>
        <v>0</v>
      </c>
      <c r="I43" s="132"/>
      <c r="J43" s="132"/>
      <c r="K43" s="132">
        <f t="shared" si="0"/>
        <v>0</v>
      </c>
      <c r="L43" s="161">
        <v>156400</v>
      </c>
      <c r="M43" s="132">
        <v>156400</v>
      </c>
      <c r="N43" s="132">
        <f t="shared" si="13"/>
        <v>0</v>
      </c>
      <c r="O43" s="133"/>
      <c r="P43" s="131">
        <f t="shared" si="12"/>
        <v>0</v>
      </c>
      <c r="Q43" s="133"/>
      <c r="R43" s="161">
        <v>261540</v>
      </c>
      <c r="S43" s="132">
        <v>261540</v>
      </c>
      <c r="T43" s="133">
        <f t="shared" si="14"/>
        <v>0</v>
      </c>
      <c r="U43" s="131"/>
      <c r="V43" s="134"/>
      <c r="W43" s="134"/>
      <c r="X43" s="134"/>
    </row>
    <row r="44" spans="1:24" ht="34.5" customHeight="1" x14ac:dyDescent="0.25">
      <c r="A44" s="126">
        <v>39</v>
      </c>
      <c r="B44" s="156" t="s">
        <v>254</v>
      </c>
      <c r="C44" s="152">
        <v>1672698.05</v>
      </c>
      <c r="D44" s="152">
        <v>1141259.8600000001</v>
      </c>
      <c r="E44" s="137">
        <f t="shared" si="8"/>
        <v>531438.18999999994</v>
      </c>
      <c r="F44" s="132">
        <v>1147040</v>
      </c>
      <c r="G44" s="131">
        <v>824712</v>
      </c>
      <c r="H44" s="138">
        <f t="shared" si="16"/>
        <v>322328</v>
      </c>
      <c r="I44" s="161">
        <v>240000</v>
      </c>
      <c r="J44" s="161">
        <v>240000</v>
      </c>
      <c r="K44" s="132">
        <f t="shared" si="0"/>
        <v>0</v>
      </c>
      <c r="L44" s="161">
        <v>1593110</v>
      </c>
      <c r="M44" s="132">
        <v>1593110</v>
      </c>
      <c r="N44" s="132">
        <f t="shared" si="13"/>
        <v>0</v>
      </c>
      <c r="O44" s="132"/>
      <c r="P44" s="131">
        <f t="shared" si="12"/>
        <v>0</v>
      </c>
      <c r="Q44" s="132"/>
      <c r="R44" s="132"/>
      <c r="S44" s="132"/>
      <c r="T44" s="133">
        <f t="shared" si="14"/>
        <v>0</v>
      </c>
      <c r="U44" s="131"/>
      <c r="V44" s="134"/>
      <c r="W44" s="134"/>
      <c r="X44" s="134"/>
    </row>
    <row r="45" spans="1:24" ht="34.5" customHeight="1" x14ac:dyDescent="0.25">
      <c r="A45" s="126">
        <v>40</v>
      </c>
      <c r="B45" s="156" t="s">
        <v>255</v>
      </c>
      <c r="C45" s="152">
        <v>3314382.05</v>
      </c>
      <c r="D45" s="152">
        <v>2386227.6800000002</v>
      </c>
      <c r="E45" s="137">
        <f>C45-D45</f>
        <v>928154.36999999965</v>
      </c>
      <c r="F45" s="132">
        <v>961880</v>
      </c>
      <c r="G45" s="131">
        <v>677381</v>
      </c>
      <c r="H45" s="138">
        <f t="shared" si="16"/>
        <v>284499</v>
      </c>
      <c r="I45" s="132"/>
      <c r="J45" s="132"/>
      <c r="K45" s="132">
        <f t="shared" si="0"/>
        <v>0</v>
      </c>
      <c r="L45" s="161">
        <v>397600</v>
      </c>
      <c r="M45" s="132">
        <v>376600</v>
      </c>
      <c r="N45" s="132">
        <f t="shared" si="13"/>
        <v>21000</v>
      </c>
      <c r="O45" s="132">
        <v>79950</v>
      </c>
      <c r="P45" s="131">
        <v>79950</v>
      </c>
      <c r="Q45" s="132">
        <f>+O45-P45</f>
        <v>0</v>
      </c>
      <c r="R45" s="132"/>
      <c r="S45" s="132"/>
      <c r="T45" s="133">
        <f t="shared" si="14"/>
        <v>0</v>
      </c>
      <c r="U45" s="131"/>
      <c r="V45" s="134"/>
      <c r="W45" s="134"/>
      <c r="X45" s="134"/>
    </row>
    <row r="46" spans="1:24" ht="34.5" customHeight="1" x14ac:dyDescent="0.25">
      <c r="A46" s="126">
        <v>41</v>
      </c>
      <c r="B46" s="156" t="s">
        <v>256</v>
      </c>
      <c r="C46" s="152">
        <v>7661984.04</v>
      </c>
      <c r="D46" s="152">
        <v>5215199.32</v>
      </c>
      <c r="E46" s="137">
        <f t="shared" si="8"/>
        <v>2446784.7199999997</v>
      </c>
      <c r="F46" s="132">
        <v>1085970</v>
      </c>
      <c r="G46" s="131">
        <v>664052</v>
      </c>
      <c r="H46" s="138">
        <f t="shared" si="16"/>
        <v>421918</v>
      </c>
      <c r="I46" s="132"/>
      <c r="J46" s="132"/>
      <c r="K46" s="132">
        <f t="shared" si="0"/>
        <v>0</v>
      </c>
      <c r="L46" s="161">
        <v>1980850</v>
      </c>
      <c r="M46" s="132">
        <v>1329730</v>
      </c>
      <c r="N46" s="132">
        <f t="shared" si="13"/>
        <v>651120</v>
      </c>
      <c r="O46" s="132">
        <v>5500</v>
      </c>
      <c r="P46" s="131">
        <f t="shared" si="12"/>
        <v>5500</v>
      </c>
      <c r="Q46" s="132"/>
      <c r="R46" s="132">
        <v>199140</v>
      </c>
      <c r="S46" s="164">
        <v>199140</v>
      </c>
      <c r="T46" s="133">
        <f t="shared" si="14"/>
        <v>0</v>
      </c>
      <c r="U46" s="131"/>
      <c r="V46" s="134"/>
      <c r="W46" s="134"/>
      <c r="X46" s="134"/>
    </row>
    <row r="47" spans="1:24" ht="34.5" customHeight="1" x14ac:dyDescent="0.25">
      <c r="A47" s="126">
        <v>42</v>
      </c>
      <c r="B47" s="156" t="s">
        <v>257</v>
      </c>
      <c r="C47" s="152">
        <v>16118963.060000001</v>
      </c>
      <c r="D47" s="137">
        <v>9249214.3399999999</v>
      </c>
      <c r="E47" s="137">
        <f t="shared" si="8"/>
        <v>6869748.7200000007</v>
      </c>
      <c r="F47" s="132">
        <v>1194580</v>
      </c>
      <c r="G47" s="131">
        <v>928400</v>
      </c>
      <c r="H47" s="138">
        <f t="shared" si="16"/>
        <v>266180</v>
      </c>
      <c r="I47" s="132"/>
      <c r="J47" s="132"/>
      <c r="K47" s="132">
        <f t="shared" si="0"/>
        <v>0</v>
      </c>
      <c r="L47" s="132">
        <v>419200</v>
      </c>
      <c r="M47" s="132">
        <v>419200</v>
      </c>
      <c r="N47" s="132">
        <f t="shared" si="13"/>
        <v>0</v>
      </c>
      <c r="O47" s="132">
        <v>0</v>
      </c>
      <c r="P47" s="131">
        <f t="shared" si="12"/>
        <v>0</v>
      </c>
      <c r="Q47" s="132"/>
      <c r="R47" s="161">
        <v>246089.99999999994</v>
      </c>
      <c r="S47" s="132">
        <v>246090</v>
      </c>
      <c r="T47" s="133">
        <f t="shared" si="14"/>
        <v>0</v>
      </c>
      <c r="U47" s="131"/>
      <c r="V47" s="134"/>
      <c r="W47" s="134"/>
      <c r="X47" s="134"/>
    </row>
    <row r="48" spans="1:24" ht="34.5" customHeight="1" x14ac:dyDescent="0.25">
      <c r="A48" s="126">
        <v>43</v>
      </c>
      <c r="B48" s="156" t="s">
        <v>258</v>
      </c>
      <c r="C48" s="152">
        <v>32457774</v>
      </c>
      <c r="D48" s="152">
        <v>22081733.280000001</v>
      </c>
      <c r="E48" s="137">
        <f t="shared" si="8"/>
        <v>10376040.719999999</v>
      </c>
      <c r="F48" s="132">
        <v>2118382</v>
      </c>
      <c r="G48" s="131">
        <v>1536268</v>
      </c>
      <c r="H48" s="138">
        <f t="shared" si="16"/>
        <v>582114</v>
      </c>
      <c r="I48" s="132">
        <v>130000</v>
      </c>
      <c r="J48" s="132">
        <v>130000</v>
      </c>
      <c r="K48" s="132">
        <f t="shared" si="0"/>
        <v>0</v>
      </c>
      <c r="L48" s="132">
        <v>1161909</v>
      </c>
      <c r="M48" s="132">
        <v>1048257</v>
      </c>
      <c r="N48" s="132">
        <f t="shared" si="13"/>
        <v>113652</v>
      </c>
      <c r="O48" s="132">
        <v>97270</v>
      </c>
      <c r="P48" s="131">
        <v>97270</v>
      </c>
      <c r="Q48" s="132">
        <f>+O48-P48</f>
        <v>0</v>
      </c>
      <c r="R48" s="161">
        <v>291990</v>
      </c>
      <c r="S48" s="132">
        <v>291990</v>
      </c>
      <c r="T48" s="133">
        <f t="shared" si="14"/>
        <v>0</v>
      </c>
      <c r="U48" s="131"/>
      <c r="V48" s="134"/>
      <c r="W48" s="134"/>
      <c r="X48" s="134"/>
    </row>
    <row r="49" spans="1:24" ht="34.5" customHeight="1" x14ac:dyDescent="0.25">
      <c r="A49" s="126">
        <v>44</v>
      </c>
      <c r="B49" s="156" t="s">
        <v>259</v>
      </c>
      <c r="C49" s="152">
        <v>21794444.050000001</v>
      </c>
      <c r="D49" s="152">
        <v>16181600.98</v>
      </c>
      <c r="E49" s="137">
        <f t="shared" si="8"/>
        <v>5612843.0700000003</v>
      </c>
      <c r="F49" s="132">
        <v>1074720</v>
      </c>
      <c r="G49" s="131">
        <v>808540</v>
      </c>
      <c r="H49" s="138">
        <f t="shared" si="16"/>
        <v>266180</v>
      </c>
      <c r="I49" s="132"/>
      <c r="J49" s="132"/>
      <c r="K49" s="132">
        <f t="shared" si="0"/>
        <v>0</v>
      </c>
      <c r="L49" s="132">
        <v>2273644</v>
      </c>
      <c r="M49" s="132">
        <v>1679713</v>
      </c>
      <c r="N49" s="132">
        <f>+L49-M49</f>
        <v>593931</v>
      </c>
      <c r="O49" s="161">
        <v>47040</v>
      </c>
      <c r="P49" s="131">
        <f t="shared" si="12"/>
        <v>47040</v>
      </c>
      <c r="Q49" s="161">
        <v>0</v>
      </c>
      <c r="R49" s="161">
        <v>203730</v>
      </c>
      <c r="S49" s="132">
        <v>203730</v>
      </c>
      <c r="T49" s="133">
        <f t="shared" si="14"/>
        <v>0</v>
      </c>
      <c r="U49" s="131"/>
      <c r="V49" s="134"/>
      <c r="W49" s="134"/>
      <c r="X49" s="134"/>
    </row>
    <row r="50" spans="1:24" ht="34.5" customHeight="1" x14ac:dyDescent="0.25">
      <c r="A50" s="126">
        <v>45</v>
      </c>
      <c r="B50" s="156" t="s">
        <v>260</v>
      </c>
      <c r="C50" s="152"/>
      <c r="D50" s="152"/>
      <c r="E50" s="137"/>
      <c r="F50" s="132">
        <v>915450</v>
      </c>
      <c r="G50" s="131">
        <v>574270</v>
      </c>
      <c r="H50" s="138">
        <f t="shared" si="16"/>
        <v>341180</v>
      </c>
      <c r="I50" s="132">
        <v>4600000</v>
      </c>
      <c r="J50" s="132">
        <v>4600000</v>
      </c>
      <c r="K50" s="132">
        <f>I50-J50</f>
        <v>0</v>
      </c>
      <c r="L50" s="132">
        <v>234400</v>
      </c>
      <c r="M50" s="132">
        <v>234400</v>
      </c>
      <c r="N50" s="132">
        <f t="shared" si="13"/>
        <v>0</v>
      </c>
      <c r="O50" s="132"/>
      <c r="P50" s="131">
        <f t="shared" si="12"/>
        <v>0</v>
      </c>
      <c r="Q50" s="132"/>
      <c r="R50" s="161">
        <v>114689.99999999997</v>
      </c>
      <c r="S50" s="132">
        <v>114690</v>
      </c>
      <c r="T50" s="133">
        <f t="shared" si="14"/>
        <v>0</v>
      </c>
      <c r="U50" s="131"/>
      <c r="V50" s="134"/>
      <c r="W50" s="134"/>
      <c r="X50" s="134"/>
    </row>
    <row r="51" spans="1:24" ht="34.5" customHeight="1" x14ac:dyDescent="0.25">
      <c r="A51" s="126">
        <v>46</v>
      </c>
      <c r="B51" s="156" t="s">
        <v>261</v>
      </c>
      <c r="C51" s="152"/>
      <c r="D51" s="152"/>
      <c r="E51" s="137"/>
      <c r="F51" s="132">
        <v>251286</v>
      </c>
      <c r="G51" s="131">
        <v>251286</v>
      </c>
      <c r="H51" s="138">
        <f t="shared" si="16"/>
        <v>0</v>
      </c>
      <c r="I51" s="132"/>
      <c r="J51" s="132"/>
      <c r="K51" s="132">
        <f>I51-J51</f>
        <v>0</v>
      </c>
      <c r="L51" s="132">
        <v>214000</v>
      </c>
      <c r="M51" s="132">
        <v>201200</v>
      </c>
      <c r="N51" s="132">
        <f t="shared" si="13"/>
        <v>12800</v>
      </c>
      <c r="O51" s="132"/>
      <c r="P51" s="131">
        <f t="shared" si="12"/>
        <v>0</v>
      </c>
      <c r="Q51" s="132"/>
      <c r="R51" s="132">
        <v>7350</v>
      </c>
      <c r="S51" s="132">
        <v>7350</v>
      </c>
      <c r="T51" s="133">
        <f t="shared" si="14"/>
        <v>0</v>
      </c>
      <c r="U51" s="131"/>
      <c r="V51" s="134"/>
      <c r="W51" s="134"/>
      <c r="X51" s="134"/>
    </row>
    <row r="52" spans="1:24" ht="34.5" customHeight="1" x14ac:dyDescent="0.25">
      <c r="A52" s="126">
        <v>47</v>
      </c>
      <c r="B52" s="156" t="s">
        <v>262</v>
      </c>
      <c r="C52" s="137">
        <v>866644</v>
      </c>
      <c r="D52" s="137">
        <v>861121.07</v>
      </c>
      <c r="E52" s="137">
        <f t="shared" si="8"/>
        <v>5522.9300000000512</v>
      </c>
      <c r="F52" s="132">
        <v>411858</v>
      </c>
      <c r="G52" s="131">
        <v>410915</v>
      </c>
      <c r="H52" s="138">
        <f t="shared" si="16"/>
        <v>943</v>
      </c>
      <c r="I52" s="132"/>
      <c r="J52" s="132"/>
      <c r="K52" s="132">
        <f>I52-J52</f>
        <v>0</v>
      </c>
      <c r="L52" s="132">
        <v>840200</v>
      </c>
      <c r="M52" s="132">
        <v>804200</v>
      </c>
      <c r="N52" s="132">
        <f t="shared" si="13"/>
        <v>36000</v>
      </c>
      <c r="O52" s="161">
        <v>12000</v>
      </c>
      <c r="P52" s="131">
        <f t="shared" si="12"/>
        <v>12000</v>
      </c>
      <c r="Q52" s="161"/>
      <c r="R52" s="161">
        <v>193500</v>
      </c>
      <c r="S52" s="132">
        <v>193500</v>
      </c>
      <c r="T52" s="133">
        <f t="shared" si="14"/>
        <v>0</v>
      </c>
      <c r="U52" s="131"/>
      <c r="V52" s="134"/>
      <c r="W52" s="134"/>
      <c r="X52" s="134"/>
    </row>
    <row r="53" spans="1:24" ht="34.5" customHeight="1" x14ac:dyDescent="0.25">
      <c r="A53" s="126">
        <v>48</v>
      </c>
      <c r="B53" s="156" t="s">
        <v>263</v>
      </c>
      <c r="C53" s="152"/>
      <c r="D53" s="152"/>
      <c r="E53" s="137"/>
      <c r="F53" s="132">
        <v>1323990</v>
      </c>
      <c r="G53" s="131">
        <v>1044562</v>
      </c>
      <c r="H53" s="138">
        <f t="shared" ref="H53:H57" si="17">F53-G53</f>
        <v>279428</v>
      </c>
      <c r="I53" s="132"/>
      <c r="J53" s="132"/>
      <c r="K53" s="132">
        <f>I53-J53</f>
        <v>0</v>
      </c>
      <c r="L53" s="132">
        <v>497175</v>
      </c>
      <c r="M53" s="132">
        <v>497175</v>
      </c>
      <c r="N53" s="132">
        <f t="shared" ref="N53:N57" si="18">L53-M53</f>
        <v>0</v>
      </c>
      <c r="O53" s="161">
        <v>9000</v>
      </c>
      <c r="P53" s="131">
        <f t="shared" ref="P53" si="19">O53-Q53</f>
        <v>9000</v>
      </c>
      <c r="Q53" s="161"/>
      <c r="R53" s="161">
        <v>40079.999999999993</v>
      </c>
      <c r="S53" s="132">
        <v>40080</v>
      </c>
      <c r="T53" s="133">
        <f t="shared" ref="T53:T54" si="20">R53-S53</f>
        <v>0</v>
      </c>
      <c r="U53" s="131"/>
      <c r="V53" s="134"/>
      <c r="W53" s="134"/>
      <c r="X53" s="134"/>
    </row>
    <row r="54" spans="1:24" ht="34.5" customHeight="1" x14ac:dyDescent="0.25">
      <c r="A54" s="126">
        <v>49</v>
      </c>
      <c r="B54" s="156" t="s">
        <v>1120</v>
      </c>
      <c r="C54" s="152">
        <v>170597784</v>
      </c>
      <c r="D54" s="152">
        <v>80290183.760000005</v>
      </c>
      <c r="E54" s="137">
        <f>+C54-D54</f>
        <v>90307600.239999995</v>
      </c>
      <c r="F54" s="132">
        <v>1941350</v>
      </c>
      <c r="G54" s="131">
        <v>194135</v>
      </c>
      <c r="H54" s="138">
        <f t="shared" si="17"/>
        <v>1747215</v>
      </c>
      <c r="I54" s="132">
        <v>138290400</v>
      </c>
      <c r="J54" s="132">
        <v>66514120</v>
      </c>
      <c r="K54" s="132">
        <f t="shared" ref="K54:K57" si="21">I54-J54</f>
        <v>71776280</v>
      </c>
      <c r="L54" s="132">
        <v>6592744</v>
      </c>
      <c r="M54" s="132">
        <v>659274.4</v>
      </c>
      <c r="N54" s="132">
        <f t="shared" si="18"/>
        <v>5933469.5999999996</v>
      </c>
      <c r="O54" s="161">
        <v>305400</v>
      </c>
      <c r="P54" s="131">
        <v>30540</v>
      </c>
      <c r="Q54" s="161">
        <f>+O54-P54</f>
        <v>274860</v>
      </c>
      <c r="R54" s="161"/>
      <c r="S54" s="132"/>
      <c r="T54" s="133">
        <f t="shared" si="20"/>
        <v>0</v>
      </c>
      <c r="U54" s="131"/>
      <c r="V54" s="134"/>
      <c r="W54" s="134"/>
      <c r="X54" s="134"/>
    </row>
    <row r="55" spans="1:24" ht="34.5" customHeight="1" x14ac:dyDescent="0.25">
      <c r="A55" s="126">
        <v>50</v>
      </c>
      <c r="B55" s="156" t="s">
        <v>1121</v>
      </c>
      <c r="C55" s="152">
        <v>9280598</v>
      </c>
      <c r="D55" s="152">
        <v>4753676.21</v>
      </c>
      <c r="E55" s="137">
        <f>+C55-D55</f>
        <v>4526921.79</v>
      </c>
      <c r="F55" s="132">
        <v>214100</v>
      </c>
      <c r="G55" s="131">
        <v>21410</v>
      </c>
      <c r="H55" s="138">
        <f t="shared" si="17"/>
        <v>192690</v>
      </c>
      <c r="I55" s="132">
        <v>24249600</v>
      </c>
      <c r="J55" s="132">
        <v>7274880</v>
      </c>
      <c r="K55" s="132">
        <f t="shared" si="21"/>
        <v>16974720</v>
      </c>
      <c r="L55" s="132">
        <v>1818182</v>
      </c>
      <c r="M55" s="132">
        <v>181818</v>
      </c>
      <c r="N55" s="132">
        <f t="shared" si="18"/>
        <v>1636364</v>
      </c>
      <c r="O55" s="161"/>
      <c r="P55" s="131"/>
      <c r="Q55" s="161"/>
      <c r="R55" s="161"/>
      <c r="S55" s="132"/>
      <c r="T55" s="133"/>
      <c r="U55" s="131"/>
      <c r="V55" s="134"/>
      <c r="W55" s="134"/>
      <c r="X55" s="134"/>
    </row>
    <row r="56" spans="1:24" ht="34.5" customHeight="1" x14ac:dyDescent="0.25">
      <c r="A56" s="126">
        <v>51</v>
      </c>
      <c r="B56" s="156" t="s">
        <v>1122</v>
      </c>
      <c r="C56" s="152">
        <v>85708000</v>
      </c>
      <c r="D56" s="152">
        <v>43873833.329999998</v>
      </c>
      <c r="E56" s="137">
        <f>+C56-D56</f>
        <v>41834166.670000002</v>
      </c>
      <c r="F56" s="132">
        <v>316000</v>
      </c>
      <c r="G56" s="131">
        <v>31600</v>
      </c>
      <c r="H56" s="138">
        <f t="shared" si="17"/>
        <v>284400</v>
      </c>
      <c r="I56" s="132">
        <v>19720000</v>
      </c>
      <c r="J56" s="132">
        <v>5636000</v>
      </c>
      <c r="K56" s="132">
        <f t="shared" si="21"/>
        <v>14084000</v>
      </c>
      <c r="L56" s="163">
        <v>2416467</v>
      </c>
      <c r="M56" s="163">
        <v>241647</v>
      </c>
      <c r="N56" s="163">
        <f t="shared" si="18"/>
        <v>2174820</v>
      </c>
      <c r="O56" s="140">
        <v>215000</v>
      </c>
      <c r="P56" s="133">
        <v>34500</v>
      </c>
      <c r="Q56" s="140">
        <f>+O56-P56</f>
        <v>180500</v>
      </c>
      <c r="R56" s="161">
        <v>140100</v>
      </c>
      <c r="S56" s="132">
        <v>14010</v>
      </c>
      <c r="T56" s="133">
        <f>+R56-S56</f>
        <v>126090</v>
      </c>
      <c r="U56" s="131"/>
      <c r="V56" s="134"/>
      <c r="W56" s="134"/>
      <c r="X56" s="134"/>
    </row>
    <row r="57" spans="1:24" ht="34.5" customHeight="1" x14ac:dyDescent="0.25">
      <c r="A57" s="126">
        <v>52</v>
      </c>
      <c r="B57" s="156" t="s">
        <v>1123</v>
      </c>
      <c r="C57" s="152">
        <v>67847620</v>
      </c>
      <c r="D57" s="152">
        <v>45218617.420000002</v>
      </c>
      <c r="E57" s="137">
        <f>+C57-D57</f>
        <v>22629002.579999998</v>
      </c>
      <c r="F57" s="132">
        <v>543700</v>
      </c>
      <c r="G57" s="131">
        <v>54370</v>
      </c>
      <c r="H57" s="138">
        <f t="shared" si="17"/>
        <v>489330</v>
      </c>
      <c r="I57" s="163">
        <v>25545000</v>
      </c>
      <c r="J57" s="163">
        <v>5109000</v>
      </c>
      <c r="K57" s="163">
        <f t="shared" si="21"/>
        <v>20436000</v>
      </c>
      <c r="L57" s="132">
        <v>1291500</v>
      </c>
      <c r="M57" s="132">
        <v>129150</v>
      </c>
      <c r="N57" s="132">
        <f t="shared" si="18"/>
        <v>1162350</v>
      </c>
      <c r="O57" s="161"/>
      <c r="P57" s="131"/>
      <c r="Q57" s="161"/>
      <c r="R57" s="161"/>
      <c r="S57" s="132"/>
      <c r="T57" s="133"/>
      <c r="U57" s="131"/>
      <c r="V57" s="134"/>
      <c r="W57" s="134"/>
      <c r="X57" s="134"/>
    </row>
    <row r="58" spans="1:24" ht="34.5" customHeight="1" x14ac:dyDescent="0.25">
      <c r="A58" s="126"/>
      <c r="B58" s="156" t="s">
        <v>39</v>
      </c>
      <c r="C58" s="152">
        <f t="shared" ref="C58:Q58" si="22">SUM(C6:C57)</f>
        <v>3438354083.5500016</v>
      </c>
      <c r="D58" s="152">
        <f t="shared" si="22"/>
        <v>1713701856.4799995</v>
      </c>
      <c r="E58" s="137">
        <f t="shared" si="22"/>
        <v>1724652227.0699999</v>
      </c>
      <c r="F58" s="132">
        <f t="shared" si="22"/>
        <v>121016722</v>
      </c>
      <c r="G58" s="131">
        <f t="shared" si="22"/>
        <v>66641684.339999996</v>
      </c>
      <c r="H58" s="138">
        <f t="shared" si="22"/>
        <v>54220037.660000004</v>
      </c>
      <c r="I58" s="132">
        <f t="shared" si="22"/>
        <v>958651803</v>
      </c>
      <c r="J58" s="132">
        <f t="shared" si="22"/>
        <v>129367909.81999999</v>
      </c>
      <c r="K58" s="132">
        <f t="shared" si="22"/>
        <v>829283893.18000007</v>
      </c>
      <c r="L58" s="132">
        <f t="shared" si="22"/>
        <v>221789722.28999999</v>
      </c>
      <c r="M58" s="132">
        <f t="shared" si="22"/>
        <v>104216663.25</v>
      </c>
      <c r="N58" s="132">
        <f t="shared" si="22"/>
        <v>117573059.04000001</v>
      </c>
      <c r="O58" s="161">
        <f t="shared" si="22"/>
        <v>11947497</v>
      </c>
      <c r="P58" s="131">
        <f t="shared" si="22"/>
        <v>6548527</v>
      </c>
      <c r="Q58" s="161">
        <f t="shared" si="22"/>
        <v>5398970</v>
      </c>
      <c r="R58" s="161">
        <f>SUM(R8:R57)</f>
        <v>9528781</v>
      </c>
      <c r="S58" s="132">
        <f t="shared" ref="S58:X58" si="23">SUM(S6:S57)</f>
        <v>8636152</v>
      </c>
      <c r="T58" s="133">
        <f t="shared" si="23"/>
        <v>892629</v>
      </c>
      <c r="U58" s="131">
        <f t="shared" si="23"/>
        <v>21791470</v>
      </c>
      <c r="V58" s="134">
        <f t="shared" si="23"/>
        <v>560000</v>
      </c>
      <c r="W58" s="134">
        <f t="shared" si="23"/>
        <v>224000</v>
      </c>
      <c r="X58" s="134">
        <f t="shared" si="23"/>
        <v>336000</v>
      </c>
    </row>
    <row r="59" spans="1:24" s="168" customFormat="1" ht="21" customHeight="1" x14ac:dyDescent="0.25">
      <c r="A59" s="165" t="s">
        <v>40</v>
      </c>
      <c r="B59" s="166"/>
      <c r="C59" s="165"/>
      <c r="D59" s="190"/>
      <c r="E59" s="190"/>
      <c r="F59" s="167">
        <f>C58+F58+I58+L58+O58+R58+V58</f>
        <v>4761848608.8400011</v>
      </c>
    </row>
    <row r="60" spans="1:24" s="168" customFormat="1" ht="21" customHeight="1" x14ac:dyDescent="0.25">
      <c r="A60" s="165" t="s">
        <v>229</v>
      </c>
      <c r="B60" s="166"/>
      <c r="C60" s="165"/>
      <c r="D60" s="190"/>
      <c r="E60" s="190"/>
      <c r="F60" s="167">
        <f>D58+G58+J58+M58+P58+S58+W58</f>
        <v>2029336792.8899994</v>
      </c>
    </row>
    <row r="61" spans="1:24" s="168" customFormat="1" ht="21" customHeight="1" x14ac:dyDescent="0.25">
      <c r="A61" s="165" t="s">
        <v>230</v>
      </c>
      <c r="B61" s="166"/>
      <c r="C61" s="165"/>
      <c r="D61" s="191"/>
      <c r="E61" s="191"/>
      <c r="F61" s="167">
        <f>+F59-F60</f>
        <v>2732511815.9500017</v>
      </c>
    </row>
    <row r="62" spans="1:24" s="168" customFormat="1" ht="22.5" customHeight="1" x14ac:dyDescent="0.25">
      <c r="A62" s="165" t="s">
        <v>44</v>
      </c>
      <c r="B62" s="166"/>
      <c r="C62" s="165"/>
      <c r="D62" s="187"/>
      <c r="E62" s="187"/>
      <c r="F62" s="167">
        <f>U58</f>
        <v>21791470</v>
      </c>
    </row>
    <row r="63" spans="1:24" s="168" customFormat="1" x14ac:dyDescent="0.25">
      <c r="B63" s="166"/>
      <c r="C63" s="169"/>
      <c r="D63" s="169"/>
    </row>
    <row r="64" spans="1:24" s="172" customFormat="1" ht="27.75" customHeight="1" x14ac:dyDescent="0.25">
      <c r="A64" s="186" t="s">
        <v>1261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1"/>
      <c r="X64" s="171"/>
    </row>
  </sheetData>
  <mergeCells count="9">
    <mergeCell ref="K1:M1"/>
    <mergeCell ref="A2:K2"/>
    <mergeCell ref="A64:K64"/>
    <mergeCell ref="D62:E62"/>
    <mergeCell ref="A3:A5"/>
    <mergeCell ref="B3:B5"/>
    <mergeCell ref="D59:E59"/>
    <mergeCell ref="D60:E60"/>
    <mergeCell ref="D61:E61"/>
  </mergeCells>
  <pageMargins left="0" right="0" top="0" bottom="0" header="0" footer="0"/>
  <pageSetup paperSize="9" scale="6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6"/>
  <sheetViews>
    <sheetView topLeftCell="A346" workbookViewId="0">
      <selection activeCell="D381" sqref="D381"/>
    </sheetView>
  </sheetViews>
  <sheetFormatPr defaultRowHeight="15" x14ac:dyDescent="0.25"/>
  <cols>
    <col min="1" max="1" width="15.28515625" style="87" customWidth="1"/>
    <col min="2" max="2" width="35.140625" style="88" customWidth="1"/>
    <col min="3" max="3" width="17" style="88" customWidth="1"/>
    <col min="4" max="4" width="16.140625" style="88" customWidth="1"/>
    <col min="5" max="5" width="26" style="70" customWidth="1"/>
    <col min="6" max="6" width="11.140625" style="87" customWidth="1"/>
    <col min="7" max="7" width="8.85546875" style="57"/>
    <col min="8" max="8" width="15.5703125" style="57" bestFit="1" customWidth="1"/>
    <col min="9" max="16" width="8.85546875" style="57"/>
    <col min="17" max="17" width="18.85546875" style="57" customWidth="1"/>
    <col min="18" max="18" width="14.7109375" style="57" customWidth="1"/>
    <col min="19" max="19" width="46.42578125" style="57" customWidth="1"/>
    <col min="20" max="20" width="19.7109375" style="57" customWidth="1"/>
    <col min="21" max="21" width="15.85546875" style="57" customWidth="1"/>
    <col min="22" max="22" width="19.42578125" style="57" customWidth="1"/>
    <col min="23" max="23" width="7.85546875" style="57" customWidth="1"/>
    <col min="24" max="24" width="14.5703125" style="57" customWidth="1"/>
    <col min="25" max="25" width="20.140625" style="57" customWidth="1"/>
    <col min="26" max="26" width="24.85546875" style="57" customWidth="1"/>
    <col min="27" max="27" width="24.5703125" style="57" customWidth="1"/>
    <col min="28" max="28" width="20.5703125" style="57" customWidth="1"/>
    <col min="29" max="29" width="14.140625" style="57" customWidth="1"/>
    <col min="30" max="30" width="24.5703125" style="57" customWidth="1"/>
    <col min="31" max="31" width="15.85546875" style="57" customWidth="1"/>
    <col min="32" max="32" width="20.5703125" style="57" customWidth="1"/>
    <col min="33" max="33" width="23" style="57" customWidth="1"/>
    <col min="34" max="34" width="14.140625" style="57" customWidth="1"/>
    <col min="35" max="35" width="28.85546875" style="57" customWidth="1"/>
    <col min="36" max="36" width="13.140625" style="57" customWidth="1"/>
    <col min="37" max="37" width="10.28515625" style="57" customWidth="1"/>
    <col min="38" max="38" width="20.140625" style="57" customWidth="1"/>
    <col min="39" max="39" width="15" style="57" customWidth="1"/>
    <col min="40" max="40" width="11.7109375" style="57" customWidth="1"/>
    <col min="41" max="41" width="21" style="57" customWidth="1"/>
    <col min="42" max="42" width="21.5703125" style="57" customWidth="1"/>
    <col min="43" max="43" width="23.140625" style="57" customWidth="1"/>
    <col min="44" max="44" width="9" style="57" customWidth="1"/>
    <col min="45" max="45" width="20.5703125" style="57" customWidth="1"/>
    <col min="46" max="46" width="20.85546875" style="57" customWidth="1"/>
    <col min="47" max="47" width="26.140625" style="57" customWidth="1"/>
    <col min="48" max="48" width="13.7109375" style="57" customWidth="1"/>
    <col min="49" max="272" width="8.85546875" style="57"/>
    <col min="273" max="273" width="18.85546875" style="57" customWidth="1"/>
    <col min="274" max="274" width="14.7109375" style="57" customWidth="1"/>
    <col min="275" max="275" width="46.42578125" style="57" customWidth="1"/>
    <col min="276" max="276" width="19.7109375" style="57" customWidth="1"/>
    <col min="277" max="277" width="15.85546875" style="57" customWidth="1"/>
    <col min="278" max="278" width="19.42578125" style="57" customWidth="1"/>
    <col min="279" max="279" width="7.85546875" style="57" customWidth="1"/>
    <col min="280" max="280" width="14.5703125" style="57" customWidth="1"/>
    <col min="281" max="281" width="20.140625" style="57" customWidth="1"/>
    <col min="282" max="282" width="24.85546875" style="57" customWidth="1"/>
    <col min="283" max="283" width="24.5703125" style="57" customWidth="1"/>
    <col min="284" max="284" width="20.5703125" style="57" customWidth="1"/>
    <col min="285" max="285" width="14.140625" style="57" customWidth="1"/>
    <col min="286" max="286" width="24.5703125" style="57" customWidth="1"/>
    <col min="287" max="287" width="15.85546875" style="57" customWidth="1"/>
    <col min="288" max="288" width="20.5703125" style="57" customWidth="1"/>
    <col min="289" max="289" width="23" style="57" customWidth="1"/>
    <col min="290" max="290" width="14.140625" style="57" customWidth="1"/>
    <col min="291" max="291" width="28.85546875" style="57" customWidth="1"/>
    <col min="292" max="292" width="13.140625" style="57" customWidth="1"/>
    <col min="293" max="293" width="10.28515625" style="57" customWidth="1"/>
    <col min="294" max="294" width="20.140625" style="57" customWidth="1"/>
    <col min="295" max="295" width="15" style="57" customWidth="1"/>
    <col min="296" max="296" width="11.7109375" style="57" customWidth="1"/>
    <col min="297" max="297" width="21" style="57" customWidth="1"/>
    <col min="298" max="298" width="21.5703125" style="57" customWidth="1"/>
    <col min="299" max="299" width="23.140625" style="57" customWidth="1"/>
    <col min="300" max="300" width="9" style="57" customWidth="1"/>
    <col min="301" max="301" width="20.5703125" style="57" customWidth="1"/>
    <col min="302" max="302" width="20.85546875" style="57" customWidth="1"/>
    <col min="303" max="303" width="26.140625" style="57" customWidth="1"/>
    <col min="304" max="304" width="13.7109375" style="57" customWidth="1"/>
    <col min="305" max="528" width="8.85546875" style="57"/>
    <col min="529" max="529" width="18.85546875" style="57" customWidth="1"/>
    <col min="530" max="530" width="14.7109375" style="57" customWidth="1"/>
    <col min="531" max="531" width="46.42578125" style="57" customWidth="1"/>
    <col min="532" max="532" width="19.7109375" style="57" customWidth="1"/>
    <col min="533" max="533" width="15.85546875" style="57" customWidth="1"/>
    <col min="534" max="534" width="19.42578125" style="57" customWidth="1"/>
    <col min="535" max="535" width="7.85546875" style="57" customWidth="1"/>
    <col min="536" max="536" width="14.5703125" style="57" customWidth="1"/>
    <col min="537" max="537" width="20.140625" style="57" customWidth="1"/>
    <col min="538" max="538" width="24.85546875" style="57" customWidth="1"/>
    <col min="539" max="539" width="24.5703125" style="57" customWidth="1"/>
    <col min="540" max="540" width="20.5703125" style="57" customWidth="1"/>
    <col min="541" max="541" width="14.140625" style="57" customWidth="1"/>
    <col min="542" max="542" width="24.5703125" style="57" customWidth="1"/>
    <col min="543" max="543" width="15.85546875" style="57" customWidth="1"/>
    <col min="544" max="544" width="20.5703125" style="57" customWidth="1"/>
    <col min="545" max="545" width="23" style="57" customWidth="1"/>
    <col min="546" max="546" width="14.140625" style="57" customWidth="1"/>
    <col min="547" max="547" width="28.85546875" style="57" customWidth="1"/>
    <col min="548" max="548" width="13.140625" style="57" customWidth="1"/>
    <col min="549" max="549" width="10.28515625" style="57" customWidth="1"/>
    <col min="550" max="550" width="20.140625" style="57" customWidth="1"/>
    <col min="551" max="551" width="15" style="57" customWidth="1"/>
    <col min="552" max="552" width="11.7109375" style="57" customWidth="1"/>
    <col min="553" max="553" width="21" style="57" customWidth="1"/>
    <col min="554" max="554" width="21.5703125" style="57" customWidth="1"/>
    <col min="555" max="555" width="23.140625" style="57" customWidth="1"/>
    <col min="556" max="556" width="9" style="57" customWidth="1"/>
    <col min="557" max="557" width="20.5703125" style="57" customWidth="1"/>
    <col min="558" max="558" width="20.85546875" style="57" customWidth="1"/>
    <col min="559" max="559" width="26.140625" style="57" customWidth="1"/>
    <col min="560" max="560" width="13.7109375" style="57" customWidth="1"/>
    <col min="561" max="784" width="8.85546875" style="57"/>
    <col min="785" max="785" width="18.85546875" style="57" customWidth="1"/>
    <col min="786" max="786" width="14.7109375" style="57" customWidth="1"/>
    <col min="787" max="787" width="46.42578125" style="57" customWidth="1"/>
    <col min="788" max="788" width="19.7109375" style="57" customWidth="1"/>
    <col min="789" max="789" width="15.85546875" style="57" customWidth="1"/>
    <col min="790" max="790" width="19.42578125" style="57" customWidth="1"/>
    <col min="791" max="791" width="7.85546875" style="57" customWidth="1"/>
    <col min="792" max="792" width="14.5703125" style="57" customWidth="1"/>
    <col min="793" max="793" width="20.140625" style="57" customWidth="1"/>
    <col min="794" max="794" width="24.85546875" style="57" customWidth="1"/>
    <col min="795" max="795" width="24.5703125" style="57" customWidth="1"/>
    <col min="796" max="796" width="20.5703125" style="57" customWidth="1"/>
    <col min="797" max="797" width="14.140625" style="57" customWidth="1"/>
    <col min="798" max="798" width="24.5703125" style="57" customWidth="1"/>
    <col min="799" max="799" width="15.85546875" style="57" customWidth="1"/>
    <col min="800" max="800" width="20.5703125" style="57" customWidth="1"/>
    <col min="801" max="801" width="23" style="57" customWidth="1"/>
    <col min="802" max="802" width="14.140625" style="57" customWidth="1"/>
    <col min="803" max="803" width="28.85546875" style="57" customWidth="1"/>
    <col min="804" max="804" width="13.140625" style="57" customWidth="1"/>
    <col min="805" max="805" width="10.28515625" style="57" customWidth="1"/>
    <col min="806" max="806" width="20.140625" style="57" customWidth="1"/>
    <col min="807" max="807" width="15" style="57" customWidth="1"/>
    <col min="808" max="808" width="11.7109375" style="57" customWidth="1"/>
    <col min="809" max="809" width="21" style="57" customWidth="1"/>
    <col min="810" max="810" width="21.5703125" style="57" customWidth="1"/>
    <col min="811" max="811" width="23.140625" style="57" customWidth="1"/>
    <col min="812" max="812" width="9" style="57" customWidth="1"/>
    <col min="813" max="813" width="20.5703125" style="57" customWidth="1"/>
    <col min="814" max="814" width="20.85546875" style="57" customWidth="1"/>
    <col min="815" max="815" width="26.140625" style="57" customWidth="1"/>
    <col min="816" max="816" width="13.7109375" style="57" customWidth="1"/>
    <col min="817" max="1040" width="8.85546875" style="57"/>
    <col min="1041" max="1041" width="18.85546875" style="57" customWidth="1"/>
    <col min="1042" max="1042" width="14.7109375" style="57" customWidth="1"/>
    <col min="1043" max="1043" width="46.42578125" style="57" customWidth="1"/>
    <col min="1044" max="1044" width="19.7109375" style="57" customWidth="1"/>
    <col min="1045" max="1045" width="15.85546875" style="57" customWidth="1"/>
    <col min="1046" max="1046" width="19.42578125" style="57" customWidth="1"/>
    <col min="1047" max="1047" width="7.85546875" style="57" customWidth="1"/>
    <col min="1048" max="1048" width="14.5703125" style="57" customWidth="1"/>
    <col min="1049" max="1049" width="20.140625" style="57" customWidth="1"/>
    <col min="1050" max="1050" width="24.85546875" style="57" customWidth="1"/>
    <col min="1051" max="1051" width="24.5703125" style="57" customWidth="1"/>
    <col min="1052" max="1052" width="20.5703125" style="57" customWidth="1"/>
    <col min="1053" max="1053" width="14.140625" style="57" customWidth="1"/>
    <col min="1054" max="1054" width="24.5703125" style="57" customWidth="1"/>
    <col min="1055" max="1055" width="15.85546875" style="57" customWidth="1"/>
    <col min="1056" max="1056" width="20.5703125" style="57" customWidth="1"/>
    <col min="1057" max="1057" width="23" style="57" customWidth="1"/>
    <col min="1058" max="1058" width="14.140625" style="57" customWidth="1"/>
    <col min="1059" max="1059" width="28.85546875" style="57" customWidth="1"/>
    <col min="1060" max="1060" width="13.140625" style="57" customWidth="1"/>
    <col min="1061" max="1061" width="10.28515625" style="57" customWidth="1"/>
    <col min="1062" max="1062" width="20.140625" style="57" customWidth="1"/>
    <col min="1063" max="1063" width="15" style="57" customWidth="1"/>
    <col min="1064" max="1064" width="11.7109375" style="57" customWidth="1"/>
    <col min="1065" max="1065" width="21" style="57" customWidth="1"/>
    <col min="1066" max="1066" width="21.5703125" style="57" customWidth="1"/>
    <col min="1067" max="1067" width="23.140625" style="57" customWidth="1"/>
    <col min="1068" max="1068" width="9" style="57" customWidth="1"/>
    <col min="1069" max="1069" width="20.5703125" style="57" customWidth="1"/>
    <col min="1070" max="1070" width="20.85546875" style="57" customWidth="1"/>
    <col min="1071" max="1071" width="26.140625" style="57" customWidth="1"/>
    <col min="1072" max="1072" width="13.7109375" style="57" customWidth="1"/>
    <col min="1073" max="1296" width="8.85546875" style="57"/>
    <col min="1297" max="1297" width="18.85546875" style="57" customWidth="1"/>
    <col min="1298" max="1298" width="14.7109375" style="57" customWidth="1"/>
    <col min="1299" max="1299" width="46.42578125" style="57" customWidth="1"/>
    <col min="1300" max="1300" width="19.7109375" style="57" customWidth="1"/>
    <col min="1301" max="1301" width="15.85546875" style="57" customWidth="1"/>
    <col min="1302" max="1302" width="19.42578125" style="57" customWidth="1"/>
    <col min="1303" max="1303" width="7.85546875" style="57" customWidth="1"/>
    <col min="1304" max="1304" width="14.5703125" style="57" customWidth="1"/>
    <col min="1305" max="1305" width="20.140625" style="57" customWidth="1"/>
    <col min="1306" max="1306" width="24.85546875" style="57" customWidth="1"/>
    <col min="1307" max="1307" width="24.5703125" style="57" customWidth="1"/>
    <col min="1308" max="1308" width="20.5703125" style="57" customWidth="1"/>
    <col min="1309" max="1309" width="14.140625" style="57" customWidth="1"/>
    <col min="1310" max="1310" width="24.5703125" style="57" customWidth="1"/>
    <col min="1311" max="1311" width="15.85546875" style="57" customWidth="1"/>
    <col min="1312" max="1312" width="20.5703125" style="57" customWidth="1"/>
    <col min="1313" max="1313" width="23" style="57" customWidth="1"/>
    <col min="1314" max="1314" width="14.140625" style="57" customWidth="1"/>
    <col min="1315" max="1315" width="28.85546875" style="57" customWidth="1"/>
    <col min="1316" max="1316" width="13.140625" style="57" customWidth="1"/>
    <col min="1317" max="1317" width="10.28515625" style="57" customWidth="1"/>
    <col min="1318" max="1318" width="20.140625" style="57" customWidth="1"/>
    <col min="1319" max="1319" width="15" style="57" customWidth="1"/>
    <col min="1320" max="1320" width="11.7109375" style="57" customWidth="1"/>
    <col min="1321" max="1321" width="21" style="57" customWidth="1"/>
    <col min="1322" max="1322" width="21.5703125" style="57" customWidth="1"/>
    <col min="1323" max="1323" width="23.140625" style="57" customWidth="1"/>
    <col min="1324" max="1324" width="9" style="57" customWidth="1"/>
    <col min="1325" max="1325" width="20.5703125" style="57" customWidth="1"/>
    <col min="1326" max="1326" width="20.85546875" style="57" customWidth="1"/>
    <col min="1327" max="1327" width="26.140625" style="57" customWidth="1"/>
    <col min="1328" max="1328" width="13.7109375" style="57" customWidth="1"/>
    <col min="1329" max="1552" width="8.85546875" style="57"/>
    <col min="1553" max="1553" width="18.85546875" style="57" customWidth="1"/>
    <col min="1554" max="1554" width="14.7109375" style="57" customWidth="1"/>
    <col min="1555" max="1555" width="46.42578125" style="57" customWidth="1"/>
    <col min="1556" max="1556" width="19.7109375" style="57" customWidth="1"/>
    <col min="1557" max="1557" width="15.85546875" style="57" customWidth="1"/>
    <col min="1558" max="1558" width="19.42578125" style="57" customWidth="1"/>
    <col min="1559" max="1559" width="7.85546875" style="57" customWidth="1"/>
    <col min="1560" max="1560" width="14.5703125" style="57" customWidth="1"/>
    <col min="1561" max="1561" width="20.140625" style="57" customWidth="1"/>
    <col min="1562" max="1562" width="24.85546875" style="57" customWidth="1"/>
    <col min="1563" max="1563" width="24.5703125" style="57" customWidth="1"/>
    <col min="1564" max="1564" width="20.5703125" style="57" customWidth="1"/>
    <col min="1565" max="1565" width="14.140625" style="57" customWidth="1"/>
    <col min="1566" max="1566" width="24.5703125" style="57" customWidth="1"/>
    <col min="1567" max="1567" width="15.85546875" style="57" customWidth="1"/>
    <col min="1568" max="1568" width="20.5703125" style="57" customWidth="1"/>
    <col min="1569" max="1569" width="23" style="57" customWidth="1"/>
    <col min="1570" max="1570" width="14.140625" style="57" customWidth="1"/>
    <col min="1571" max="1571" width="28.85546875" style="57" customWidth="1"/>
    <col min="1572" max="1572" width="13.140625" style="57" customWidth="1"/>
    <col min="1573" max="1573" width="10.28515625" style="57" customWidth="1"/>
    <col min="1574" max="1574" width="20.140625" style="57" customWidth="1"/>
    <col min="1575" max="1575" width="15" style="57" customWidth="1"/>
    <col min="1576" max="1576" width="11.7109375" style="57" customWidth="1"/>
    <col min="1577" max="1577" width="21" style="57" customWidth="1"/>
    <col min="1578" max="1578" width="21.5703125" style="57" customWidth="1"/>
    <col min="1579" max="1579" width="23.140625" style="57" customWidth="1"/>
    <col min="1580" max="1580" width="9" style="57" customWidth="1"/>
    <col min="1581" max="1581" width="20.5703125" style="57" customWidth="1"/>
    <col min="1582" max="1582" width="20.85546875" style="57" customWidth="1"/>
    <col min="1583" max="1583" width="26.140625" style="57" customWidth="1"/>
    <col min="1584" max="1584" width="13.7109375" style="57" customWidth="1"/>
    <col min="1585" max="1808" width="8.85546875" style="57"/>
    <col min="1809" max="1809" width="18.85546875" style="57" customWidth="1"/>
    <col min="1810" max="1810" width="14.7109375" style="57" customWidth="1"/>
    <col min="1811" max="1811" width="46.42578125" style="57" customWidth="1"/>
    <col min="1812" max="1812" width="19.7109375" style="57" customWidth="1"/>
    <col min="1813" max="1813" width="15.85546875" style="57" customWidth="1"/>
    <col min="1814" max="1814" width="19.42578125" style="57" customWidth="1"/>
    <col min="1815" max="1815" width="7.85546875" style="57" customWidth="1"/>
    <col min="1816" max="1816" width="14.5703125" style="57" customWidth="1"/>
    <col min="1817" max="1817" width="20.140625" style="57" customWidth="1"/>
    <col min="1818" max="1818" width="24.85546875" style="57" customWidth="1"/>
    <col min="1819" max="1819" width="24.5703125" style="57" customWidth="1"/>
    <col min="1820" max="1820" width="20.5703125" style="57" customWidth="1"/>
    <col min="1821" max="1821" width="14.140625" style="57" customWidth="1"/>
    <col min="1822" max="1822" width="24.5703125" style="57" customWidth="1"/>
    <col min="1823" max="1823" width="15.85546875" style="57" customWidth="1"/>
    <col min="1824" max="1824" width="20.5703125" style="57" customWidth="1"/>
    <col min="1825" max="1825" width="23" style="57" customWidth="1"/>
    <col min="1826" max="1826" width="14.140625" style="57" customWidth="1"/>
    <col min="1827" max="1827" width="28.85546875" style="57" customWidth="1"/>
    <col min="1828" max="1828" width="13.140625" style="57" customWidth="1"/>
    <col min="1829" max="1829" width="10.28515625" style="57" customWidth="1"/>
    <col min="1830" max="1830" width="20.140625" style="57" customWidth="1"/>
    <col min="1831" max="1831" width="15" style="57" customWidth="1"/>
    <col min="1832" max="1832" width="11.7109375" style="57" customWidth="1"/>
    <col min="1833" max="1833" width="21" style="57" customWidth="1"/>
    <col min="1834" max="1834" width="21.5703125" style="57" customWidth="1"/>
    <col min="1835" max="1835" width="23.140625" style="57" customWidth="1"/>
    <col min="1836" max="1836" width="9" style="57" customWidth="1"/>
    <col min="1837" max="1837" width="20.5703125" style="57" customWidth="1"/>
    <col min="1838" max="1838" width="20.85546875" style="57" customWidth="1"/>
    <col min="1839" max="1839" width="26.140625" style="57" customWidth="1"/>
    <col min="1840" max="1840" width="13.7109375" style="57" customWidth="1"/>
    <col min="1841" max="2064" width="8.85546875" style="57"/>
    <col min="2065" max="2065" width="18.85546875" style="57" customWidth="1"/>
    <col min="2066" max="2066" width="14.7109375" style="57" customWidth="1"/>
    <col min="2067" max="2067" width="46.42578125" style="57" customWidth="1"/>
    <col min="2068" max="2068" width="19.7109375" style="57" customWidth="1"/>
    <col min="2069" max="2069" width="15.85546875" style="57" customWidth="1"/>
    <col min="2070" max="2070" width="19.42578125" style="57" customWidth="1"/>
    <col min="2071" max="2071" width="7.85546875" style="57" customWidth="1"/>
    <col min="2072" max="2072" width="14.5703125" style="57" customWidth="1"/>
    <col min="2073" max="2073" width="20.140625" style="57" customWidth="1"/>
    <col min="2074" max="2074" width="24.85546875" style="57" customWidth="1"/>
    <col min="2075" max="2075" width="24.5703125" style="57" customWidth="1"/>
    <col min="2076" max="2076" width="20.5703125" style="57" customWidth="1"/>
    <col min="2077" max="2077" width="14.140625" style="57" customWidth="1"/>
    <col min="2078" max="2078" width="24.5703125" style="57" customWidth="1"/>
    <col min="2079" max="2079" width="15.85546875" style="57" customWidth="1"/>
    <col min="2080" max="2080" width="20.5703125" style="57" customWidth="1"/>
    <col min="2081" max="2081" width="23" style="57" customWidth="1"/>
    <col min="2082" max="2082" width="14.140625" style="57" customWidth="1"/>
    <col min="2083" max="2083" width="28.85546875" style="57" customWidth="1"/>
    <col min="2084" max="2084" width="13.140625" style="57" customWidth="1"/>
    <col min="2085" max="2085" width="10.28515625" style="57" customWidth="1"/>
    <col min="2086" max="2086" width="20.140625" style="57" customWidth="1"/>
    <col min="2087" max="2087" width="15" style="57" customWidth="1"/>
    <col min="2088" max="2088" width="11.7109375" style="57" customWidth="1"/>
    <col min="2089" max="2089" width="21" style="57" customWidth="1"/>
    <col min="2090" max="2090" width="21.5703125" style="57" customWidth="1"/>
    <col min="2091" max="2091" width="23.140625" style="57" customWidth="1"/>
    <col min="2092" max="2092" width="9" style="57" customWidth="1"/>
    <col min="2093" max="2093" width="20.5703125" style="57" customWidth="1"/>
    <col min="2094" max="2094" width="20.85546875" style="57" customWidth="1"/>
    <col min="2095" max="2095" width="26.140625" style="57" customWidth="1"/>
    <col min="2096" max="2096" width="13.7109375" style="57" customWidth="1"/>
    <col min="2097" max="2320" width="8.85546875" style="57"/>
    <col min="2321" max="2321" width="18.85546875" style="57" customWidth="1"/>
    <col min="2322" max="2322" width="14.7109375" style="57" customWidth="1"/>
    <col min="2323" max="2323" width="46.42578125" style="57" customWidth="1"/>
    <col min="2324" max="2324" width="19.7109375" style="57" customWidth="1"/>
    <col min="2325" max="2325" width="15.85546875" style="57" customWidth="1"/>
    <col min="2326" max="2326" width="19.42578125" style="57" customWidth="1"/>
    <col min="2327" max="2327" width="7.85546875" style="57" customWidth="1"/>
    <col min="2328" max="2328" width="14.5703125" style="57" customWidth="1"/>
    <col min="2329" max="2329" width="20.140625" style="57" customWidth="1"/>
    <col min="2330" max="2330" width="24.85546875" style="57" customWidth="1"/>
    <col min="2331" max="2331" width="24.5703125" style="57" customWidth="1"/>
    <col min="2332" max="2332" width="20.5703125" style="57" customWidth="1"/>
    <col min="2333" max="2333" width="14.140625" style="57" customWidth="1"/>
    <col min="2334" max="2334" width="24.5703125" style="57" customWidth="1"/>
    <col min="2335" max="2335" width="15.85546875" style="57" customWidth="1"/>
    <col min="2336" max="2336" width="20.5703125" style="57" customWidth="1"/>
    <col min="2337" max="2337" width="23" style="57" customWidth="1"/>
    <col min="2338" max="2338" width="14.140625" style="57" customWidth="1"/>
    <col min="2339" max="2339" width="28.85546875" style="57" customWidth="1"/>
    <col min="2340" max="2340" width="13.140625" style="57" customWidth="1"/>
    <col min="2341" max="2341" width="10.28515625" style="57" customWidth="1"/>
    <col min="2342" max="2342" width="20.140625" style="57" customWidth="1"/>
    <col min="2343" max="2343" width="15" style="57" customWidth="1"/>
    <col min="2344" max="2344" width="11.7109375" style="57" customWidth="1"/>
    <col min="2345" max="2345" width="21" style="57" customWidth="1"/>
    <col min="2346" max="2346" width="21.5703125" style="57" customWidth="1"/>
    <col min="2347" max="2347" width="23.140625" style="57" customWidth="1"/>
    <col min="2348" max="2348" width="9" style="57" customWidth="1"/>
    <col min="2349" max="2349" width="20.5703125" style="57" customWidth="1"/>
    <col min="2350" max="2350" width="20.85546875" style="57" customWidth="1"/>
    <col min="2351" max="2351" width="26.140625" style="57" customWidth="1"/>
    <col min="2352" max="2352" width="13.7109375" style="57" customWidth="1"/>
    <col min="2353" max="2576" width="8.85546875" style="57"/>
    <col min="2577" max="2577" width="18.85546875" style="57" customWidth="1"/>
    <col min="2578" max="2578" width="14.7109375" style="57" customWidth="1"/>
    <col min="2579" max="2579" width="46.42578125" style="57" customWidth="1"/>
    <col min="2580" max="2580" width="19.7109375" style="57" customWidth="1"/>
    <col min="2581" max="2581" width="15.85546875" style="57" customWidth="1"/>
    <col min="2582" max="2582" width="19.42578125" style="57" customWidth="1"/>
    <col min="2583" max="2583" width="7.85546875" style="57" customWidth="1"/>
    <col min="2584" max="2584" width="14.5703125" style="57" customWidth="1"/>
    <col min="2585" max="2585" width="20.140625" style="57" customWidth="1"/>
    <col min="2586" max="2586" width="24.85546875" style="57" customWidth="1"/>
    <col min="2587" max="2587" width="24.5703125" style="57" customWidth="1"/>
    <col min="2588" max="2588" width="20.5703125" style="57" customWidth="1"/>
    <col min="2589" max="2589" width="14.140625" style="57" customWidth="1"/>
    <col min="2590" max="2590" width="24.5703125" style="57" customWidth="1"/>
    <col min="2591" max="2591" width="15.85546875" style="57" customWidth="1"/>
    <col min="2592" max="2592" width="20.5703125" style="57" customWidth="1"/>
    <col min="2593" max="2593" width="23" style="57" customWidth="1"/>
    <col min="2594" max="2594" width="14.140625" style="57" customWidth="1"/>
    <col min="2595" max="2595" width="28.85546875" style="57" customWidth="1"/>
    <col min="2596" max="2596" width="13.140625" style="57" customWidth="1"/>
    <col min="2597" max="2597" width="10.28515625" style="57" customWidth="1"/>
    <col min="2598" max="2598" width="20.140625" style="57" customWidth="1"/>
    <col min="2599" max="2599" width="15" style="57" customWidth="1"/>
    <col min="2600" max="2600" width="11.7109375" style="57" customWidth="1"/>
    <col min="2601" max="2601" width="21" style="57" customWidth="1"/>
    <col min="2602" max="2602" width="21.5703125" style="57" customWidth="1"/>
    <col min="2603" max="2603" width="23.140625" style="57" customWidth="1"/>
    <col min="2604" max="2604" width="9" style="57" customWidth="1"/>
    <col min="2605" max="2605" width="20.5703125" style="57" customWidth="1"/>
    <col min="2606" max="2606" width="20.85546875" style="57" customWidth="1"/>
    <col min="2607" max="2607" width="26.140625" style="57" customWidth="1"/>
    <col min="2608" max="2608" width="13.7109375" style="57" customWidth="1"/>
    <col min="2609" max="2832" width="8.85546875" style="57"/>
    <col min="2833" max="2833" width="18.85546875" style="57" customWidth="1"/>
    <col min="2834" max="2834" width="14.7109375" style="57" customWidth="1"/>
    <col min="2835" max="2835" width="46.42578125" style="57" customWidth="1"/>
    <col min="2836" max="2836" width="19.7109375" style="57" customWidth="1"/>
    <col min="2837" max="2837" width="15.85546875" style="57" customWidth="1"/>
    <col min="2838" max="2838" width="19.42578125" style="57" customWidth="1"/>
    <col min="2839" max="2839" width="7.85546875" style="57" customWidth="1"/>
    <col min="2840" max="2840" width="14.5703125" style="57" customWidth="1"/>
    <col min="2841" max="2841" width="20.140625" style="57" customWidth="1"/>
    <col min="2842" max="2842" width="24.85546875" style="57" customWidth="1"/>
    <col min="2843" max="2843" width="24.5703125" style="57" customWidth="1"/>
    <col min="2844" max="2844" width="20.5703125" style="57" customWidth="1"/>
    <col min="2845" max="2845" width="14.140625" style="57" customWidth="1"/>
    <col min="2846" max="2846" width="24.5703125" style="57" customWidth="1"/>
    <col min="2847" max="2847" width="15.85546875" style="57" customWidth="1"/>
    <col min="2848" max="2848" width="20.5703125" style="57" customWidth="1"/>
    <col min="2849" max="2849" width="23" style="57" customWidth="1"/>
    <col min="2850" max="2850" width="14.140625" style="57" customWidth="1"/>
    <col min="2851" max="2851" width="28.85546875" style="57" customWidth="1"/>
    <col min="2852" max="2852" width="13.140625" style="57" customWidth="1"/>
    <col min="2853" max="2853" width="10.28515625" style="57" customWidth="1"/>
    <col min="2854" max="2854" width="20.140625" style="57" customWidth="1"/>
    <col min="2855" max="2855" width="15" style="57" customWidth="1"/>
    <col min="2856" max="2856" width="11.7109375" style="57" customWidth="1"/>
    <col min="2857" max="2857" width="21" style="57" customWidth="1"/>
    <col min="2858" max="2858" width="21.5703125" style="57" customWidth="1"/>
    <col min="2859" max="2859" width="23.140625" style="57" customWidth="1"/>
    <col min="2860" max="2860" width="9" style="57" customWidth="1"/>
    <col min="2861" max="2861" width="20.5703125" style="57" customWidth="1"/>
    <col min="2862" max="2862" width="20.85546875" style="57" customWidth="1"/>
    <col min="2863" max="2863" width="26.140625" style="57" customWidth="1"/>
    <col min="2864" max="2864" width="13.7109375" style="57" customWidth="1"/>
    <col min="2865" max="3088" width="8.85546875" style="57"/>
    <col min="3089" max="3089" width="18.85546875" style="57" customWidth="1"/>
    <col min="3090" max="3090" width="14.7109375" style="57" customWidth="1"/>
    <col min="3091" max="3091" width="46.42578125" style="57" customWidth="1"/>
    <col min="3092" max="3092" width="19.7109375" style="57" customWidth="1"/>
    <col min="3093" max="3093" width="15.85546875" style="57" customWidth="1"/>
    <col min="3094" max="3094" width="19.42578125" style="57" customWidth="1"/>
    <col min="3095" max="3095" width="7.85546875" style="57" customWidth="1"/>
    <col min="3096" max="3096" width="14.5703125" style="57" customWidth="1"/>
    <col min="3097" max="3097" width="20.140625" style="57" customWidth="1"/>
    <col min="3098" max="3098" width="24.85546875" style="57" customWidth="1"/>
    <col min="3099" max="3099" width="24.5703125" style="57" customWidth="1"/>
    <col min="3100" max="3100" width="20.5703125" style="57" customWidth="1"/>
    <col min="3101" max="3101" width="14.140625" style="57" customWidth="1"/>
    <col min="3102" max="3102" width="24.5703125" style="57" customWidth="1"/>
    <col min="3103" max="3103" width="15.85546875" style="57" customWidth="1"/>
    <col min="3104" max="3104" width="20.5703125" style="57" customWidth="1"/>
    <col min="3105" max="3105" width="23" style="57" customWidth="1"/>
    <col min="3106" max="3106" width="14.140625" style="57" customWidth="1"/>
    <col min="3107" max="3107" width="28.85546875" style="57" customWidth="1"/>
    <col min="3108" max="3108" width="13.140625" style="57" customWidth="1"/>
    <col min="3109" max="3109" width="10.28515625" style="57" customWidth="1"/>
    <col min="3110" max="3110" width="20.140625" style="57" customWidth="1"/>
    <col min="3111" max="3111" width="15" style="57" customWidth="1"/>
    <col min="3112" max="3112" width="11.7109375" style="57" customWidth="1"/>
    <col min="3113" max="3113" width="21" style="57" customWidth="1"/>
    <col min="3114" max="3114" width="21.5703125" style="57" customWidth="1"/>
    <col min="3115" max="3115" width="23.140625" style="57" customWidth="1"/>
    <col min="3116" max="3116" width="9" style="57" customWidth="1"/>
    <col min="3117" max="3117" width="20.5703125" style="57" customWidth="1"/>
    <col min="3118" max="3118" width="20.85546875" style="57" customWidth="1"/>
    <col min="3119" max="3119" width="26.140625" style="57" customWidth="1"/>
    <col min="3120" max="3120" width="13.7109375" style="57" customWidth="1"/>
    <col min="3121" max="3344" width="8.85546875" style="57"/>
    <col min="3345" max="3345" width="18.85546875" style="57" customWidth="1"/>
    <col min="3346" max="3346" width="14.7109375" style="57" customWidth="1"/>
    <col min="3347" max="3347" width="46.42578125" style="57" customWidth="1"/>
    <col min="3348" max="3348" width="19.7109375" style="57" customWidth="1"/>
    <col min="3349" max="3349" width="15.85546875" style="57" customWidth="1"/>
    <col min="3350" max="3350" width="19.42578125" style="57" customWidth="1"/>
    <col min="3351" max="3351" width="7.85546875" style="57" customWidth="1"/>
    <col min="3352" max="3352" width="14.5703125" style="57" customWidth="1"/>
    <col min="3353" max="3353" width="20.140625" style="57" customWidth="1"/>
    <col min="3354" max="3354" width="24.85546875" style="57" customWidth="1"/>
    <col min="3355" max="3355" width="24.5703125" style="57" customWidth="1"/>
    <col min="3356" max="3356" width="20.5703125" style="57" customWidth="1"/>
    <col min="3357" max="3357" width="14.140625" style="57" customWidth="1"/>
    <col min="3358" max="3358" width="24.5703125" style="57" customWidth="1"/>
    <col min="3359" max="3359" width="15.85546875" style="57" customWidth="1"/>
    <col min="3360" max="3360" width="20.5703125" style="57" customWidth="1"/>
    <col min="3361" max="3361" width="23" style="57" customWidth="1"/>
    <col min="3362" max="3362" width="14.140625" style="57" customWidth="1"/>
    <col min="3363" max="3363" width="28.85546875" style="57" customWidth="1"/>
    <col min="3364" max="3364" width="13.140625" style="57" customWidth="1"/>
    <col min="3365" max="3365" width="10.28515625" style="57" customWidth="1"/>
    <col min="3366" max="3366" width="20.140625" style="57" customWidth="1"/>
    <col min="3367" max="3367" width="15" style="57" customWidth="1"/>
    <col min="3368" max="3368" width="11.7109375" style="57" customWidth="1"/>
    <col min="3369" max="3369" width="21" style="57" customWidth="1"/>
    <col min="3370" max="3370" width="21.5703125" style="57" customWidth="1"/>
    <col min="3371" max="3371" width="23.140625" style="57" customWidth="1"/>
    <col min="3372" max="3372" width="9" style="57" customWidth="1"/>
    <col min="3373" max="3373" width="20.5703125" style="57" customWidth="1"/>
    <col min="3374" max="3374" width="20.85546875" style="57" customWidth="1"/>
    <col min="3375" max="3375" width="26.140625" style="57" customWidth="1"/>
    <col min="3376" max="3376" width="13.7109375" style="57" customWidth="1"/>
    <col min="3377" max="3600" width="8.85546875" style="57"/>
    <col min="3601" max="3601" width="18.85546875" style="57" customWidth="1"/>
    <col min="3602" max="3602" width="14.7109375" style="57" customWidth="1"/>
    <col min="3603" max="3603" width="46.42578125" style="57" customWidth="1"/>
    <col min="3604" max="3604" width="19.7109375" style="57" customWidth="1"/>
    <col min="3605" max="3605" width="15.85546875" style="57" customWidth="1"/>
    <col min="3606" max="3606" width="19.42578125" style="57" customWidth="1"/>
    <col min="3607" max="3607" width="7.85546875" style="57" customWidth="1"/>
    <col min="3608" max="3608" width="14.5703125" style="57" customWidth="1"/>
    <col min="3609" max="3609" width="20.140625" style="57" customWidth="1"/>
    <col min="3610" max="3610" width="24.85546875" style="57" customWidth="1"/>
    <col min="3611" max="3611" width="24.5703125" style="57" customWidth="1"/>
    <col min="3612" max="3612" width="20.5703125" style="57" customWidth="1"/>
    <col min="3613" max="3613" width="14.140625" style="57" customWidth="1"/>
    <col min="3614" max="3614" width="24.5703125" style="57" customWidth="1"/>
    <col min="3615" max="3615" width="15.85546875" style="57" customWidth="1"/>
    <col min="3616" max="3616" width="20.5703125" style="57" customWidth="1"/>
    <col min="3617" max="3617" width="23" style="57" customWidth="1"/>
    <col min="3618" max="3618" width="14.140625" style="57" customWidth="1"/>
    <col min="3619" max="3619" width="28.85546875" style="57" customWidth="1"/>
    <col min="3620" max="3620" width="13.140625" style="57" customWidth="1"/>
    <col min="3621" max="3621" width="10.28515625" style="57" customWidth="1"/>
    <col min="3622" max="3622" width="20.140625" style="57" customWidth="1"/>
    <col min="3623" max="3623" width="15" style="57" customWidth="1"/>
    <col min="3624" max="3624" width="11.7109375" style="57" customWidth="1"/>
    <col min="3625" max="3625" width="21" style="57" customWidth="1"/>
    <col min="3626" max="3626" width="21.5703125" style="57" customWidth="1"/>
    <col min="3627" max="3627" width="23.140625" style="57" customWidth="1"/>
    <col min="3628" max="3628" width="9" style="57" customWidth="1"/>
    <col min="3629" max="3629" width="20.5703125" style="57" customWidth="1"/>
    <col min="3630" max="3630" width="20.85546875" style="57" customWidth="1"/>
    <col min="3631" max="3631" width="26.140625" style="57" customWidth="1"/>
    <col min="3632" max="3632" width="13.7109375" style="57" customWidth="1"/>
    <col min="3633" max="3856" width="8.85546875" style="57"/>
    <col min="3857" max="3857" width="18.85546875" style="57" customWidth="1"/>
    <col min="3858" max="3858" width="14.7109375" style="57" customWidth="1"/>
    <col min="3859" max="3859" width="46.42578125" style="57" customWidth="1"/>
    <col min="3860" max="3860" width="19.7109375" style="57" customWidth="1"/>
    <col min="3861" max="3861" width="15.85546875" style="57" customWidth="1"/>
    <col min="3862" max="3862" width="19.42578125" style="57" customWidth="1"/>
    <col min="3863" max="3863" width="7.85546875" style="57" customWidth="1"/>
    <col min="3864" max="3864" width="14.5703125" style="57" customWidth="1"/>
    <col min="3865" max="3865" width="20.140625" style="57" customWidth="1"/>
    <col min="3866" max="3866" width="24.85546875" style="57" customWidth="1"/>
    <col min="3867" max="3867" width="24.5703125" style="57" customWidth="1"/>
    <col min="3868" max="3868" width="20.5703125" style="57" customWidth="1"/>
    <col min="3869" max="3869" width="14.140625" style="57" customWidth="1"/>
    <col min="3870" max="3870" width="24.5703125" style="57" customWidth="1"/>
    <col min="3871" max="3871" width="15.85546875" style="57" customWidth="1"/>
    <col min="3872" max="3872" width="20.5703125" style="57" customWidth="1"/>
    <col min="3873" max="3873" width="23" style="57" customWidth="1"/>
    <col min="3874" max="3874" width="14.140625" style="57" customWidth="1"/>
    <col min="3875" max="3875" width="28.85546875" style="57" customWidth="1"/>
    <col min="3876" max="3876" width="13.140625" style="57" customWidth="1"/>
    <col min="3877" max="3877" width="10.28515625" style="57" customWidth="1"/>
    <col min="3878" max="3878" width="20.140625" style="57" customWidth="1"/>
    <col min="3879" max="3879" width="15" style="57" customWidth="1"/>
    <col min="3880" max="3880" width="11.7109375" style="57" customWidth="1"/>
    <col min="3881" max="3881" width="21" style="57" customWidth="1"/>
    <col min="3882" max="3882" width="21.5703125" style="57" customWidth="1"/>
    <col min="3883" max="3883" width="23.140625" style="57" customWidth="1"/>
    <col min="3884" max="3884" width="9" style="57" customWidth="1"/>
    <col min="3885" max="3885" width="20.5703125" style="57" customWidth="1"/>
    <col min="3886" max="3886" width="20.85546875" style="57" customWidth="1"/>
    <col min="3887" max="3887" width="26.140625" style="57" customWidth="1"/>
    <col min="3888" max="3888" width="13.7109375" style="57" customWidth="1"/>
    <col min="3889" max="4112" width="8.85546875" style="57"/>
    <col min="4113" max="4113" width="18.85546875" style="57" customWidth="1"/>
    <col min="4114" max="4114" width="14.7109375" style="57" customWidth="1"/>
    <col min="4115" max="4115" width="46.42578125" style="57" customWidth="1"/>
    <col min="4116" max="4116" width="19.7109375" style="57" customWidth="1"/>
    <col min="4117" max="4117" width="15.85546875" style="57" customWidth="1"/>
    <col min="4118" max="4118" width="19.42578125" style="57" customWidth="1"/>
    <col min="4119" max="4119" width="7.85546875" style="57" customWidth="1"/>
    <col min="4120" max="4120" width="14.5703125" style="57" customWidth="1"/>
    <col min="4121" max="4121" width="20.140625" style="57" customWidth="1"/>
    <col min="4122" max="4122" width="24.85546875" style="57" customWidth="1"/>
    <col min="4123" max="4123" width="24.5703125" style="57" customWidth="1"/>
    <col min="4124" max="4124" width="20.5703125" style="57" customWidth="1"/>
    <col min="4125" max="4125" width="14.140625" style="57" customWidth="1"/>
    <col min="4126" max="4126" width="24.5703125" style="57" customWidth="1"/>
    <col min="4127" max="4127" width="15.85546875" style="57" customWidth="1"/>
    <col min="4128" max="4128" width="20.5703125" style="57" customWidth="1"/>
    <col min="4129" max="4129" width="23" style="57" customWidth="1"/>
    <col min="4130" max="4130" width="14.140625" style="57" customWidth="1"/>
    <col min="4131" max="4131" width="28.85546875" style="57" customWidth="1"/>
    <col min="4132" max="4132" width="13.140625" style="57" customWidth="1"/>
    <col min="4133" max="4133" width="10.28515625" style="57" customWidth="1"/>
    <col min="4134" max="4134" width="20.140625" style="57" customWidth="1"/>
    <col min="4135" max="4135" width="15" style="57" customWidth="1"/>
    <col min="4136" max="4136" width="11.7109375" style="57" customWidth="1"/>
    <col min="4137" max="4137" width="21" style="57" customWidth="1"/>
    <col min="4138" max="4138" width="21.5703125" style="57" customWidth="1"/>
    <col min="4139" max="4139" width="23.140625" style="57" customWidth="1"/>
    <col min="4140" max="4140" width="9" style="57" customWidth="1"/>
    <col min="4141" max="4141" width="20.5703125" style="57" customWidth="1"/>
    <col min="4142" max="4142" width="20.85546875" style="57" customWidth="1"/>
    <col min="4143" max="4143" width="26.140625" style="57" customWidth="1"/>
    <col min="4144" max="4144" width="13.7109375" style="57" customWidth="1"/>
    <col min="4145" max="4368" width="8.85546875" style="57"/>
    <col min="4369" max="4369" width="18.85546875" style="57" customWidth="1"/>
    <col min="4370" max="4370" width="14.7109375" style="57" customWidth="1"/>
    <col min="4371" max="4371" width="46.42578125" style="57" customWidth="1"/>
    <col min="4372" max="4372" width="19.7109375" style="57" customWidth="1"/>
    <col min="4373" max="4373" width="15.85546875" style="57" customWidth="1"/>
    <col min="4374" max="4374" width="19.42578125" style="57" customWidth="1"/>
    <col min="4375" max="4375" width="7.85546875" style="57" customWidth="1"/>
    <col min="4376" max="4376" width="14.5703125" style="57" customWidth="1"/>
    <col min="4377" max="4377" width="20.140625" style="57" customWidth="1"/>
    <col min="4378" max="4378" width="24.85546875" style="57" customWidth="1"/>
    <col min="4379" max="4379" width="24.5703125" style="57" customWidth="1"/>
    <col min="4380" max="4380" width="20.5703125" style="57" customWidth="1"/>
    <col min="4381" max="4381" width="14.140625" style="57" customWidth="1"/>
    <col min="4382" max="4382" width="24.5703125" style="57" customWidth="1"/>
    <col min="4383" max="4383" width="15.85546875" style="57" customWidth="1"/>
    <col min="4384" max="4384" width="20.5703125" style="57" customWidth="1"/>
    <col min="4385" max="4385" width="23" style="57" customWidth="1"/>
    <col min="4386" max="4386" width="14.140625" style="57" customWidth="1"/>
    <col min="4387" max="4387" width="28.85546875" style="57" customWidth="1"/>
    <col min="4388" max="4388" width="13.140625" style="57" customWidth="1"/>
    <col min="4389" max="4389" width="10.28515625" style="57" customWidth="1"/>
    <col min="4390" max="4390" width="20.140625" style="57" customWidth="1"/>
    <col min="4391" max="4391" width="15" style="57" customWidth="1"/>
    <col min="4392" max="4392" width="11.7109375" style="57" customWidth="1"/>
    <col min="4393" max="4393" width="21" style="57" customWidth="1"/>
    <col min="4394" max="4394" width="21.5703125" style="57" customWidth="1"/>
    <col min="4395" max="4395" width="23.140625" style="57" customWidth="1"/>
    <col min="4396" max="4396" width="9" style="57" customWidth="1"/>
    <col min="4397" max="4397" width="20.5703125" style="57" customWidth="1"/>
    <col min="4398" max="4398" width="20.85546875" style="57" customWidth="1"/>
    <col min="4399" max="4399" width="26.140625" style="57" customWidth="1"/>
    <col min="4400" max="4400" width="13.7109375" style="57" customWidth="1"/>
    <col min="4401" max="4624" width="8.85546875" style="57"/>
    <col min="4625" max="4625" width="18.85546875" style="57" customWidth="1"/>
    <col min="4626" max="4626" width="14.7109375" style="57" customWidth="1"/>
    <col min="4627" max="4627" width="46.42578125" style="57" customWidth="1"/>
    <col min="4628" max="4628" width="19.7109375" style="57" customWidth="1"/>
    <col min="4629" max="4629" width="15.85546875" style="57" customWidth="1"/>
    <col min="4630" max="4630" width="19.42578125" style="57" customWidth="1"/>
    <col min="4631" max="4631" width="7.85546875" style="57" customWidth="1"/>
    <col min="4632" max="4632" width="14.5703125" style="57" customWidth="1"/>
    <col min="4633" max="4633" width="20.140625" style="57" customWidth="1"/>
    <col min="4634" max="4634" width="24.85546875" style="57" customWidth="1"/>
    <col min="4635" max="4635" width="24.5703125" style="57" customWidth="1"/>
    <col min="4636" max="4636" width="20.5703125" style="57" customWidth="1"/>
    <col min="4637" max="4637" width="14.140625" style="57" customWidth="1"/>
    <col min="4638" max="4638" width="24.5703125" style="57" customWidth="1"/>
    <col min="4639" max="4639" width="15.85546875" style="57" customWidth="1"/>
    <col min="4640" max="4640" width="20.5703125" style="57" customWidth="1"/>
    <col min="4641" max="4641" width="23" style="57" customWidth="1"/>
    <col min="4642" max="4642" width="14.140625" style="57" customWidth="1"/>
    <col min="4643" max="4643" width="28.85546875" style="57" customWidth="1"/>
    <col min="4644" max="4644" width="13.140625" style="57" customWidth="1"/>
    <col min="4645" max="4645" width="10.28515625" style="57" customWidth="1"/>
    <col min="4646" max="4646" width="20.140625" style="57" customWidth="1"/>
    <col min="4647" max="4647" width="15" style="57" customWidth="1"/>
    <col min="4648" max="4648" width="11.7109375" style="57" customWidth="1"/>
    <col min="4649" max="4649" width="21" style="57" customWidth="1"/>
    <col min="4650" max="4650" width="21.5703125" style="57" customWidth="1"/>
    <col min="4651" max="4651" width="23.140625" style="57" customWidth="1"/>
    <col min="4652" max="4652" width="9" style="57" customWidth="1"/>
    <col min="4653" max="4653" width="20.5703125" style="57" customWidth="1"/>
    <col min="4654" max="4654" width="20.85546875" style="57" customWidth="1"/>
    <col min="4655" max="4655" width="26.140625" style="57" customWidth="1"/>
    <col min="4656" max="4656" width="13.7109375" style="57" customWidth="1"/>
    <col min="4657" max="4880" width="8.85546875" style="57"/>
    <col min="4881" max="4881" width="18.85546875" style="57" customWidth="1"/>
    <col min="4882" max="4882" width="14.7109375" style="57" customWidth="1"/>
    <col min="4883" max="4883" width="46.42578125" style="57" customWidth="1"/>
    <col min="4884" max="4884" width="19.7109375" style="57" customWidth="1"/>
    <col min="4885" max="4885" width="15.85546875" style="57" customWidth="1"/>
    <col min="4886" max="4886" width="19.42578125" style="57" customWidth="1"/>
    <col min="4887" max="4887" width="7.85546875" style="57" customWidth="1"/>
    <col min="4888" max="4888" width="14.5703125" style="57" customWidth="1"/>
    <col min="4889" max="4889" width="20.140625" style="57" customWidth="1"/>
    <col min="4890" max="4890" width="24.85546875" style="57" customWidth="1"/>
    <col min="4891" max="4891" width="24.5703125" style="57" customWidth="1"/>
    <col min="4892" max="4892" width="20.5703125" style="57" customWidth="1"/>
    <col min="4893" max="4893" width="14.140625" style="57" customWidth="1"/>
    <col min="4894" max="4894" width="24.5703125" style="57" customWidth="1"/>
    <col min="4895" max="4895" width="15.85546875" style="57" customWidth="1"/>
    <col min="4896" max="4896" width="20.5703125" style="57" customWidth="1"/>
    <col min="4897" max="4897" width="23" style="57" customWidth="1"/>
    <col min="4898" max="4898" width="14.140625" style="57" customWidth="1"/>
    <col min="4899" max="4899" width="28.85546875" style="57" customWidth="1"/>
    <col min="4900" max="4900" width="13.140625" style="57" customWidth="1"/>
    <col min="4901" max="4901" width="10.28515625" style="57" customWidth="1"/>
    <col min="4902" max="4902" width="20.140625" style="57" customWidth="1"/>
    <col min="4903" max="4903" width="15" style="57" customWidth="1"/>
    <col min="4904" max="4904" width="11.7109375" style="57" customWidth="1"/>
    <col min="4905" max="4905" width="21" style="57" customWidth="1"/>
    <col min="4906" max="4906" width="21.5703125" style="57" customWidth="1"/>
    <col min="4907" max="4907" width="23.140625" style="57" customWidth="1"/>
    <col min="4908" max="4908" width="9" style="57" customWidth="1"/>
    <col min="4909" max="4909" width="20.5703125" style="57" customWidth="1"/>
    <col min="4910" max="4910" width="20.85546875" style="57" customWidth="1"/>
    <col min="4911" max="4911" width="26.140625" style="57" customWidth="1"/>
    <col min="4912" max="4912" width="13.7109375" style="57" customWidth="1"/>
    <col min="4913" max="5136" width="8.85546875" style="57"/>
    <col min="5137" max="5137" width="18.85546875" style="57" customWidth="1"/>
    <col min="5138" max="5138" width="14.7109375" style="57" customWidth="1"/>
    <col min="5139" max="5139" width="46.42578125" style="57" customWidth="1"/>
    <col min="5140" max="5140" width="19.7109375" style="57" customWidth="1"/>
    <col min="5141" max="5141" width="15.85546875" style="57" customWidth="1"/>
    <col min="5142" max="5142" width="19.42578125" style="57" customWidth="1"/>
    <col min="5143" max="5143" width="7.85546875" style="57" customWidth="1"/>
    <col min="5144" max="5144" width="14.5703125" style="57" customWidth="1"/>
    <col min="5145" max="5145" width="20.140625" style="57" customWidth="1"/>
    <col min="5146" max="5146" width="24.85546875" style="57" customWidth="1"/>
    <col min="5147" max="5147" width="24.5703125" style="57" customWidth="1"/>
    <col min="5148" max="5148" width="20.5703125" style="57" customWidth="1"/>
    <col min="5149" max="5149" width="14.140625" style="57" customWidth="1"/>
    <col min="5150" max="5150" width="24.5703125" style="57" customWidth="1"/>
    <col min="5151" max="5151" width="15.85546875" style="57" customWidth="1"/>
    <col min="5152" max="5152" width="20.5703125" style="57" customWidth="1"/>
    <col min="5153" max="5153" width="23" style="57" customWidth="1"/>
    <col min="5154" max="5154" width="14.140625" style="57" customWidth="1"/>
    <col min="5155" max="5155" width="28.85546875" style="57" customWidth="1"/>
    <col min="5156" max="5156" width="13.140625" style="57" customWidth="1"/>
    <col min="5157" max="5157" width="10.28515625" style="57" customWidth="1"/>
    <col min="5158" max="5158" width="20.140625" style="57" customWidth="1"/>
    <col min="5159" max="5159" width="15" style="57" customWidth="1"/>
    <col min="5160" max="5160" width="11.7109375" style="57" customWidth="1"/>
    <col min="5161" max="5161" width="21" style="57" customWidth="1"/>
    <col min="5162" max="5162" width="21.5703125" style="57" customWidth="1"/>
    <col min="5163" max="5163" width="23.140625" style="57" customWidth="1"/>
    <col min="5164" max="5164" width="9" style="57" customWidth="1"/>
    <col min="5165" max="5165" width="20.5703125" style="57" customWidth="1"/>
    <col min="5166" max="5166" width="20.85546875" style="57" customWidth="1"/>
    <col min="5167" max="5167" width="26.140625" style="57" customWidth="1"/>
    <col min="5168" max="5168" width="13.7109375" style="57" customWidth="1"/>
    <col min="5169" max="5392" width="8.85546875" style="57"/>
    <col min="5393" max="5393" width="18.85546875" style="57" customWidth="1"/>
    <col min="5394" max="5394" width="14.7109375" style="57" customWidth="1"/>
    <col min="5395" max="5395" width="46.42578125" style="57" customWidth="1"/>
    <col min="5396" max="5396" width="19.7109375" style="57" customWidth="1"/>
    <col min="5397" max="5397" width="15.85546875" style="57" customWidth="1"/>
    <col min="5398" max="5398" width="19.42578125" style="57" customWidth="1"/>
    <col min="5399" max="5399" width="7.85546875" style="57" customWidth="1"/>
    <col min="5400" max="5400" width="14.5703125" style="57" customWidth="1"/>
    <col min="5401" max="5401" width="20.140625" style="57" customWidth="1"/>
    <col min="5402" max="5402" width="24.85546875" style="57" customWidth="1"/>
    <col min="5403" max="5403" width="24.5703125" style="57" customWidth="1"/>
    <col min="5404" max="5404" width="20.5703125" style="57" customWidth="1"/>
    <col min="5405" max="5405" width="14.140625" style="57" customWidth="1"/>
    <col min="5406" max="5406" width="24.5703125" style="57" customWidth="1"/>
    <col min="5407" max="5407" width="15.85546875" style="57" customWidth="1"/>
    <col min="5408" max="5408" width="20.5703125" style="57" customWidth="1"/>
    <col min="5409" max="5409" width="23" style="57" customWidth="1"/>
    <col min="5410" max="5410" width="14.140625" style="57" customWidth="1"/>
    <col min="5411" max="5411" width="28.85546875" style="57" customWidth="1"/>
    <col min="5412" max="5412" width="13.140625" style="57" customWidth="1"/>
    <col min="5413" max="5413" width="10.28515625" style="57" customWidth="1"/>
    <col min="5414" max="5414" width="20.140625" style="57" customWidth="1"/>
    <col min="5415" max="5415" width="15" style="57" customWidth="1"/>
    <col min="5416" max="5416" width="11.7109375" style="57" customWidth="1"/>
    <col min="5417" max="5417" width="21" style="57" customWidth="1"/>
    <col min="5418" max="5418" width="21.5703125" style="57" customWidth="1"/>
    <col min="5419" max="5419" width="23.140625" style="57" customWidth="1"/>
    <col min="5420" max="5420" width="9" style="57" customWidth="1"/>
    <col min="5421" max="5421" width="20.5703125" style="57" customWidth="1"/>
    <col min="5422" max="5422" width="20.85546875" style="57" customWidth="1"/>
    <col min="5423" max="5423" width="26.140625" style="57" customWidth="1"/>
    <col min="5424" max="5424" width="13.7109375" style="57" customWidth="1"/>
    <col min="5425" max="5648" width="8.85546875" style="57"/>
    <col min="5649" max="5649" width="18.85546875" style="57" customWidth="1"/>
    <col min="5650" max="5650" width="14.7109375" style="57" customWidth="1"/>
    <col min="5651" max="5651" width="46.42578125" style="57" customWidth="1"/>
    <col min="5652" max="5652" width="19.7109375" style="57" customWidth="1"/>
    <col min="5653" max="5653" width="15.85546875" style="57" customWidth="1"/>
    <col min="5654" max="5654" width="19.42578125" style="57" customWidth="1"/>
    <col min="5655" max="5655" width="7.85546875" style="57" customWidth="1"/>
    <col min="5656" max="5656" width="14.5703125" style="57" customWidth="1"/>
    <col min="5657" max="5657" width="20.140625" style="57" customWidth="1"/>
    <col min="5658" max="5658" width="24.85546875" style="57" customWidth="1"/>
    <col min="5659" max="5659" width="24.5703125" style="57" customWidth="1"/>
    <col min="5660" max="5660" width="20.5703125" style="57" customWidth="1"/>
    <col min="5661" max="5661" width="14.140625" style="57" customWidth="1"/>
    <col min="5662" max="5662" width="24.5703125" style="57" customWidth="1"/>
    <col min="5663" max="5663" width="15.85546875" style="57" customWidth="1"/>
    <col min="5664" max="5664" width="20.5703125" style="57" customWidth="1"/>
    <col min="5665" max="5665" width="23" style="57" customWidth="1"/>
    <col min="5666" max="5666" width="14.140625" style="57" customWidth="1"/>
    <col min="5667" max="5667" width="28.85546875" style="57" customWidth="1"/>
    <col min="5668" max="5668" width="13.140625" style="57" customWidth="1"/>
    <col min="5669" max="5669" width="10.28515625" style="57" customWidth="1"/>
    <col min="5670" max="5670" width="20.140625" style="57" customWidth="1"/>
    <col min="5671" max="5671" width="15" style="57" customWidth="1"/>
    <col min="5672" max="5672" width="11.7109375" style="57" customWidth="1"/>
    <col min="5673" max="5673" width="21" style="57" customWidth="1"/>
    <col min="5674" max="5674" width="21.5703125" style="57" customWidth="1"/>
    <col min="5675" max="5675" width="23.140625" style="57" customWidth="1"/>
    <col min="5676" max="5676" width="9" style="57" customWidth="1"/>
    <col min="5677" max="5677" width="20.5703125" style="57" customWidth="1"/>
    <col min="5678" max="5678" width="20.85546875" style="57" customWidth="1"/>
    <col min="5679" max="5679" width="26.140625" style="57" customWidth="1"/>
    <col min="5680" max="5680" width="13.7109375" style="57" customWidth="1"/>
    <col min="5681" max="5904" width="8.85546875" style="57"/>
    <col min="5905" max="5905" width="18.85546875" style="57" customWidth="1"/>
    <col min="5906" max="5906" width="14.7109375" style="57" customWidth="1"/>
    <col min="5907" max="5907" width="46.42578125" style="57" customWidth="1"/>
    <col min="5908" max="5908" width="19.7109375" style="57" customWidth="1"/>
    <col min="5909" max="5909" width="15.85546875" style="57" customWidth="1"/>
    <col min="5910" max="5910" width="19.42578125" style="57" customWidth="1"/>
    <col min="5911" max="5911" width="7.85546875" style="57" customWidth="1"/>
    <col min="5912" max="5912" width="14.5703125" style="57" customWidth="1"/>
    <col min="5913" max="5913" width="20.140625" style="57" customWidth="1"/>
    <col min="5914" max="5914" width="24.85546875" style="57" customWidth="1"/>
    <col min="5915" max="5915" width="24.5703125" style="57" customWidth="1"/>
    <col min="5916" max="5916" width="20.5703125" style="57" customWidth="1"/>
    <col min="5917" max="5917" width="14.140625" style="57" customWidth="1"/>
    <col min="5918" max="5918" width="24.5703125" style="57" customWidth="1"/>
    <col min="5919" max="5919" width="15.85546875" style="57" customWidth="1"/>
    <col min="5920" max="5920" width="20.5703125" style="57" customWidth="1"/>
    <col min="5921" max="5921" width="23" style="57" customWidth="1"/>
    <col min="5922" max="5922" width="14.140625" style="57" customWidth="1"/>
    <col min="5923" max="5923" width="28.85546875" style="57" customWidth="1"/>
    <col min="5924" max="5924" width="13.140625" style="57" customWidth="1"/>
    <col min="5925" max="5925" width="10.28515625" style="57" customWidth="1"/>
    <col min="5926" max="5926" width="20.140625" style="57" customWidth="1"/>
    <col min="5927" max="5927" width="15" style="57" customWidth="1"/>
    <col min="5928" max="5928" width="11.7109375" style="57" customWidth="1"/>
    <col min="5929" max="5929" width="21" style="57" customWidth="1"/>
    <col min="5930" max="5930" width="21.5703125" style="57" customWidth="1"/>
    <col min="5931" max="5931" width="23.140625" style="57" customWidth="1"/>
    <col min="5932" max="5932" width="9" style="57" customWidth="1"/>
    <col min="5933" max="5933" width="20.5703125" style="57" customWidth="1"/>
    <col min="5934" max="5934" width="20.85546875" style="57" customWidth="1"/>
    <col min="5935" max="5935" width="26.140625" style="57" customWidth="1"/>
    <col min="5936" max="5936" width="13.7109375" style="57" customWidth="1"/>
    <col min="5937" max="6160" width="8.85546875" style="57"/>
    <col min="6161" max="6161" width="18.85546875" style="57" customWidth="1"/>
    <col min="6162" max="6162" width="14.7109375" style="57" customWidth="1"/>
    <col min="6163" max="6163" width="46.42578125" style="57" customWidth="1"/>
    <col min="6164" max="6164" width="19.7109375" style="57" customWidth="1"/>
    <col min="6165" max="6165" width="15.85546875" style="57" customWidth="1"/>
    <col min="6166" max="6166" width="19.42578125" style="57" customWidth="1"/>
    <col min="6167" max="6167" width="7.85546875" style="57" customWidth="1"/>
    <col min="6168" max="6168" width="14.5703125" style="57" customWidth="1"/>
    <col min="6169" max="6169" width="20.140625" style="57" customWidth="1"/>
    <col min="6170" max="6170" width="24.85546875" style="57" customWidth="1"/>
    <col min="6171" max="6171" width="24.5703125" style="57" customWidth="1"/>
    <col min="6172" max="6172" width="20.5703125" style="57" customWidth="1"/>
    <col min="6173" max="6173" width="14.140625" style="57" customWidth="1"/>
    <col min="6174" max="6174" width="24.5703125" style="57" customWidth="1"/>
    <col min="6175" max="6175" width="15.85546875" style="57" customWidth="1"/>
    <col min="6176" max="6176" width="20.5703125" style="57" customWidth="1"/>
    <col min="6177" max="6177" width="23" style="57" customWidth="1"/>
    <col min="6178" max="6178" width="14.140625" style="57" customWidth="1"/>
    <col min="6179" max="6179" width="28.85546875" style="57" customWidth="1"/>
    <col min="6180" max="6180" width="13.140625" style="57" customWidth="1"/>
    <col min="6181" max="6181" width="10.28515625" style="57" customWidth="1"/>
    <col min="6182" max="6182" width="20.140625" style="57" customWidth="1"/>
    <col min="6183" max="6183" width="15" style="57" customWidth="1"/>
    <col min="6184" max="6184" width="11.7109375" style="57" customWidth="1"/>
    <col min="6185" max="6185" width="21" style="57" customWidth="1"/>
    <col min="6186" max="6186" width="21.5703125" style="57" customWidth="1"/>
    <col min="6187" max="6187" width="23.140625" style="57" customWidth="1"/>
    <col min="6188" max="6188" width="9" style="57" customWidth="1"/>
    <col min="6189" max="6189" width="20.5703125" style="57" customWidth="1"/>
    <col min="6190" max="6190" width="20.85546875" style="57" customWidth="1"/>
    <col min="6191" max="6191" width="26.140625" style="57" customWidth="1"/>
    <col min="6192" max="6192" width="13.7109375" style="57" customWidth="1"/>
    <col min="6193" max="6416" width="8.85546875" style="57"/>
    <col min="6417" max="6417" width="18.85546875" style="57" customWidth="1"/>
    <col min="6418" max="6418" width="14.7109375" style="57" customWidth="1"/>
    <col min="6419" max="6419" width="46.42578125" style="57" customWidth="1"/>
    <col min="6420" max="6420" width="19.7109375" style="57" customWidth="1"/>
    <col min="6421" max="6421" width="15.85546875" style="57" customWidth="1"/>
    <col min="6422" max="6422" width="19.42578125" style="57" customWidth="1"/>
    <col min="6423" max="6423" width="7.85546875" style="57" customWidth="1"/>
    <col min="6424" max="6424" width="14.5703125" style="57" customWidth="1"/>
    <col min="6425" max="6425" width="20.140625" style="57" customWidth="1"/>
    <col min="6426" max="6426" width="24.85546875" style="57" customWidth="1"/>
    <col min="6427" max="6427" width="24.5703125" style="57" customWidth="1"/>
    <col min="6428" max="6428" width="20.5703125" style="57" customWidth="1"/>
    <col min="6429" max="6429" width="14.140625" style="57" customWidth="1"/>
    <col min="6430" max="6430" width="24.5703125" style="57" customWidth="1"/>
    <col min="6431" max="6431" width="15.85546875" style="57" customWidth="1"/>
    <col min="6432" max="6432" width="20.5703125" style="57" customWidth="1"/>
    <col min="6433" max="6433" width="23" style="57" customWidth="1"/>
    <col min="6434" max="6434" width="14.140625" style="57" customWidth="1"/>
    <col min="6435" max="6435" width="28.85546875" style="57" customWidth="1"/>
    <col min="6436" max="6436" width="13.140625" style="57" customWidth="1"/>
    <col min="6437" max="6437" width="10.28515625" style="57" customWidth="1"/>
    <col min="6438" max="6438" width="20.140625" style="57" customWidth="1"/>
    <col min="6439" max="6439" width="15" style="57" customWidth="1"/>
    <col min="6440" max="6440" width="11.7109375" style="57" customWidth="1"/>
    <col min="6441" max="6441" width="21" style="57" customWidth="1"/>
    <col min="6442" max="6442" width="21.5703125" style="57" customWidth="1"/>
    <col min="6443" max="6443" width="23.140625" style="57" customWidth="1"/>
    <col min="6444" max="6444" width="9" style="57" customWidth="1"/>
    <col min="6445" max="6445" width="20.5703125" style="57" customWidth="1"/>
    <col min="6446" max="6446" width="20.85546875" style="57" customWidth="1"/>
    <col min="6447" max="6447" width="26.140625" style="57" customWidth="1"/>
    <col min="6448" max="6448" width="13.7109375" style="57" customWidth="1"/>
    <col min="6449" max="6672" width="8.85546875" style="57"/>
    <col min="6673" max="6673" width="18.85546875" style="57" customWidth="1"/>
    <col min="6674" max="6674" width="14.7109375" style="57" customWidth="1"/>
    <col min="6675" max="6675" width="46.42578125" style="57" customWidth="1"/>
    <col min="6676" max="6676" width="19.7109375" style="57" customWidth="1"/>
    <col min="6677" max="6677" width="15.85546875" style="57" customWidth="1"/>
    <col min="6678" max="6678" width="19.42578125" style="57" customWidth="1"/>
    <col min="6679" max="6679" width="7.85546875" style="57" customWidth="1"/>
    <col min="6680" max="6680" width="14.5703125" style="57" customWidth="1"/>
    <col min="6681" max="6681" width="20.140625" style="57" customWidth="1"/>
    <col min="6682" max="6682" width="24.85546875" style="57" customWidth="1"/>
    <col min="6683" max="6683" width="24.5703125" style="57" customWidth="1"/>
    <col min="6684" max="6684" width="20.5703125" style="57" customWidth="1"/>
    <col min="6685" max="6685" width="14.140625" style="57" customWidth="1"/>
    <col min="6686" max="6686" width="24.5703125" style="57" customWidth="1"/>
    <col min="6687" max="6687" width="15.85546875" style="57" customWidth="1"/>
    <col min="6688" max="6688" width="20.5703125" style="57" customWidth="1"/>
    <col min="6689" max="6689" width="23" style="57" customWidth="1"/>
    <col min="6690" max="6690" width="14.140625" style="57" customWidth="1"/>
    <col min="6691" max="6691" width="28.85546875" style="57" customWidth="1"/>
    <col min="6692" max="6692" width="13.140625" style="57" customWidth="1"/>
    <col min="6693" max="6693" width="10.28515625" style="57" customWidth="1"/>
    <col min="6694" max="6694" width="20.140625" style="57" customWidth="1"/>
    <col min="6695" max="6695" width="15" style="57" customWidth="1"/>
    <col min="6696" max="6696" width="11.7109375" style="57" customWidth="1"/>
    <col min="6697" max="6697" width="21" style="57" customWidth="1"/>
    <col min="6698" max="6698" width="21.5703125" style="57" customWidth="1"/>
    <col min="6699" max="6699" width="23.140625" style="57" customWidth="1"/>
    <col min="6700" max="6700" width="9" style="57" customWidth="1"/>
    <col min="6701" max="6701" width="20.5703125" style="57" customWidth="1"/>
    <col min="6702" max="6702" width="20.85546875" style="57" customWidth="1"/>
    <col min="6703" max="6703" width="26.140625" style="57" customWidth="1"/>
    <col min="6704" max="6704" width="13.7109375" style="57" customWidth="1"/>
    <col min="6705" max="6928" width="8.85546875" style="57"/>
    <col min="6929" max="6929" width="18.85546875" style="57" customWidth="1"/>
    <col min="6930" max="6930" width="14.7109375" style="57" customWidth="1"/>
    <col min="6931" max="6931" width="46.42578125" style="57" customWidth="1"/>
    <col min="6932" max="6932" width="19.7109375" style="57" customWidth="1"/>
    <col min="6933" max="6933" width="15.85546875" style="57" customWidth="1"/>
    <col min="6934" max="6934" width="19.42578125" style="57" customWidth="1"/>
    <col min="6935" max="6935" width="7.85546875" style="57" customWidth="1"/>
    <col min="6936" max="6936" width="14.5703125" style="57" customWidth="1"/>
    <col min="6937" max="6937" width="20.140625" style="57" customWidth="1"/>
    <col min="6938" max="6938" width="24.85546875" style="57" customWidth="1"/>
    <col min="6939" max="6939" width="24.5703125" style="57" customWidth="1"/>
    <col min="6940" max="6940" width="20.5703125" style="57" customWidth="1"/>
    <col min="6941" max="6941" width="14.140625" style="57" customWidth="1"/>
    <col min="6942" max="6942" width="24.5703125" style="57" customWidth="1"/>
    <col min="6943" max="6943" width="15.85546875" style="57" customWidth="1"/>
    <col min="6944" max="6944" width="20.5703125" style="57" customWidth="1"/>
    <col min="6945" max="6945" width="23" style="57" customWidth="1"/>
    <col min="6946" max="6946" width="14.140625" style="57" customWidth="1"/>
    <col min="6947" max="6947" width="28.85546875" style="57" customWidth="1"/>
    <col min="6948" max="6948" width="13.140625" style="57" customWidth="1"/>
    <col min="6949" max="6949" width="10.28515625" style="57" customWidth="1"/>
    <col min="6950" max="6950" width="20.140625" style="57" customWidth="1"/>
    <col min="6951" max="6951" width="15" style="57" customWidth="1"/>
    <col min="6952" max="6952" width="11.7109375" style="57" customWidth="1"/>
    <col min="6953" max="6953" width="21" style="57" customWidth="1"/>
    <col min="6954" max="6954" width="21.5703125" style="57" customWidth="1"/>
    <col min="6955" max="6955" width="23.140625" style="57" customWidth="1"/>
    <col min="6956" max="6956" width="9" style="57" customWidth="1"/>
    <col min="6957" max="6957" width="20.5703125" style="57" customWidth="1"/>
    <col min="6958" max="6958" width="20.85546875" style="57" customWidth="1"/>
    <col min="6959" max="6959" width="26.140625" style="57" customWidth="1"/>
    <col min="6960" max="6960" width="13.7109375" style="57" customWidth="1"/>
    <col min="6961" max="7184" width="8.85546875" style="57"/>
    <col min="7185" max="7185" width="18.85546875" style="57" customWidth="1"/>
    <col min="7186" max="7186" width="14.7109375" style="57" customWidth="1"/>
    <col min="7187" max="7187" width="46.42578125" style="57" customWidth="1"/>
    <col min="7188" max="7188" width="19.7109375" style="57" customWidth="1"/>
    <col min="7189" max="7189" width="15.85546875" style="57" customWidth="1"/>
    <col min="7190" max="7190" width="19.42578125" style="57" customWidth="1"/>
    <col min="7191" max="7191" width="7.85546875" style="57" customWidth="1"/>
    <col min="7192" max="7192" width="14.5703125" style="57" customWidth="1"/>
    <col min="7193" max="7193" width="20.140625" style="57" customWidth="1"/>
    <col min="7194" max="7194" width="24.85546875" style="57" customWidth="1"/>
    <col min="7195" max="7195" width="24.5703125" style="57" customWidth="1"/>
    <col min="7196" max="7196" width="20.5703125" style="57" customWidth="1"/>
    <col min="7197" max="7197" width="14.140625" style="57" customWidth="1"/>
    <col min="7198" max="7198" width="24.5703125" style="57" customWidth="1"/>
    <col min="7199" max="7199" width="15.85546875" style="57" customWidth="1"/>
    <col min="7200" max="7200" width="20.5703125" style="57" customWidth="1"/>
    <col min="7201" max="7201" width="23" style="57" customWidth="1"/>
    <col min="7202" max="7202" width="14.140625" style="57" customWidth="1"/>
    <col min="7203" max="7203" width="28.85546875" style="57" customWidth="1"/>
    <col min="7204" max="7204" width="13.140625" style="57" customWidth="1"/>
    <col min="7205" max="7205" width="10.28515625" style="57" customWidth="1"/>
    <col min="7206" max="7206" width="20.140625" style="57" customWidth="1"/>
    <col min="7207" max="7207" width="15" style="57" customWidth="1"/>
    <col min="7208" max="7208" width="11.7109375" style="57" customWidth="1"/>
    <col min="7209" max="7209" width="21" style="57" customWidth="1"/>
    <col min="7210" max="7210" width="21.5703125" style="57" customWidth="1"/>
    <col min="7211" max="7211" width="23.140625" style="57" customWidth="1"/>
    <col min="7212" max="7212" width="9" style="57" customWidth="1"/>
    <col min="7213" max="7213" width="20.5703125" style="57" customWidth="1"/>
    <col min="7214" max="7214" width="20.85546875" style="57" customWidth="1"/>
    <col min="7215" max="7215" width="26.140625" style="57" customWidth="1"/>
    <col min="7216" max="7216" width="13.7109375" style="57" customWidth="1"/>
    <col min="7217" max="7440" width="8.85546875" style="57"/>
    <col min="7441" max="7441" width="18.85546875" style="57" customWidth="1"/>
    <col min="7442" max="7442" width="14.7109375" style="57" customWidth="1"/>
    <col min="7443" max="7443" width="46.42578125" style="57" customWidth="1"/>
    <col min="7444" max="7444" width="19.7109375" style="57" customWidth="1"/>
    <col min="7445" max="7445" width="15.85546875" style="57" customWidth="1"/>
    <col min="7446" max="7446" width="19.42578125" style="57" customWidth="1"/>
    <col min="7447" max="7447" width="7.85546875" style="57" customWidth="1"/>
    <col min="7448" max="7448" width="14.5703125" style="57" customWidth="1"/>
    <col min="7449" max="7449" width="20.140625" style="57" customWidth="1"/>
    <col min="7450" max="7450" width="24.85546875" style="57" customWidth="1"/>
    <col min="7451" max="7451" width="24.5703125" style="57" customWidth="1"/>
    <col min="7452" max="7452" width="20.5703125" style="57" customWidth="1"/>
    <col min="7453" max="7453" width="14.140625" style="57" customWidth="1"/>
    <col min="7454" max="7454" width="24.5703125" style="57" customWidth="1"/>
    <col min="7455" max="7455" width="15.85546875" style="57" customWidth="1"/>
    <col min="7456" max="7456" width="20.5703125" style="57" customWidth="1"/>
    <col min="7457" max="7457" width="23" style="57" customWidth="1"/>
    <col min="7458" max="7458" width="14.140625" style="57" customWidth="1"/>
    <col min="7459" max="7459" width="28.85546875" style="57" customWidth="1"/>
    <col min="7460" max="7460" width="13.140625" style="57" customWidth="1"/>
    <col min="7461" max="7461" width="10.28515625" style="57" customWidth="1"/>
    <col min="7462" max="7462" width="20.140625" style="57" customWidth="1"/>
    <col min="7463" max="7463" width="15" style="57" customWidth="1"/>
    <col min="7464" max="7464" width="11.7109375" style="57" customWidth="1"/>
    <col min="7465" max="7465" width="21" style="57" customWidth="1"/>
    <col min="7466" max="7466" width="21.5703125" style="57" customWidth="1"/>
    <col min="7467" max="7467" width="23.140625" style="57" customWidth="1"/>
    <col min="7468" max="7468" width="9" style="57" customWidth="1"/>
    <col min="7469" max="7469" width="20.5703125" style="57" customWidth="1"/>
    <col min="7470" max="7470" width="20.85546875" style="57" customWidth="1"/>
    <col min="7471" max="7471" width="26.140625" style="57" customWidth="1"/>
    <col min="7472" max="7472" width="13.7109375" style="57" customWidth="1"/>
    <col min="7473" max="7696" width="8.85546875" style="57"/>
    <col min="7697" max="7697" width="18.85546875" style="57" customWidth="1"/>
    <col min="7698" max="7698" width="14.7109375" style="57" customWidth="1"/>
    <col min="7699" max="7699" width="46.42578125" style="57" customWidth="1"/>
    <col min="7700" max="7700" width="19.7109375" style="57" customWidth="1"/>
    <col min="7701" max="7701" width="15.85546875" style="57" customWidth="1"/>
    <col min="7702" max="7702" width="19.42578125" style="57" customWidth="1"/>
    <col min="7703" max="7703" width="7.85546875" style="57" customWidth="1"/>
    <col min="7704" max="7704" width="14.5703125" style="57" customWidth="1"/>
    <col min="7705" max="7705" width="20.140625" style="57" customWidth="1"/>
    <col min="7706" max="7706" width="24.85546875" style="57" customWidth="1"/>
    <col min="7707" max="7707" width="24.5703125" style="57" customWidth="1"/>
    <col min="7708" max="7708" width="20.5703125" style="57" customWidth="1"/>
    <col min="7709" max="7709" width="14.140625" style="57" customWidth="1"/>
    <col min="7710" max="7710" width="24.5703125" style="57" customWidth="1"/>
    <col min="7711" max="7711" width="15.85546875" style="57" customWidth="1"/>
    <col min="7712" max="7712" width="20.5703125" style="57" customWidth="1"/>
    <col min="7713" max="7713" width="23" style="57" customWidth="1"/>
    <col min="7714" max="7714" width="14.140625" style="57" customWidth="1"/>
    <col min="7715" max="7715" width="28.85546875" style="57" customWidth="1"/>
    <col min="7716" max="7716" width="13.140625" style="57" customWidth="1"/>
    <col min="7717" max="7717" width="10.28515625" style="57" customWidth="1"/>
    <col min="7718" max="7718" width="20.140625" style="57" customWidth="1"/>
    <col min="7719" max="7719" width="15" style="57" customWidth="1"/>
    <col min="7720" max="7720" width="11.7109375" style="57" customWidth="1"/>
    <col min="7721" max="7721" width="21" style="57" customWidth="1"/>
    <col min="7722" max="7722" width="21.5703125" style="57" customWidth="1"/>
    <col min="7723" max="7723" width="23.140625" style="57" customWidth="1"/>
    <col min="7724" max="7724" width="9" style="57" customWidth="1"/>
    <col min="7725" max="7725" width="20.5703125" style="57" customWidth="1"/>
    <col min="7726" max="7726" width="20.85546875" style="57" customWidth="1"/>
    <col min="7727" max="7727" width="26.140625" style="57" customWidth="1"/>
    <col min="7728" max="7728" width="13.7109375" style="57" customWidth="1"/>
    <col min="7729" max="7952" width="8.85546875" style="57"/>
    <col min="7953" max="7953" width="18.85546875" style="57" customWidth="1"/>
    <col min="7954" max="7954" width="14.7109375" style="57" customWidth="1"/>
    <col min="7955" max="7955" width="46.42578125" style="57" customWidth="1"/>
    <col min="7956" max="7956" width="19.7109375" style="57" customWidth="1"/>
    <col min="7957" max="7957" width="15.85546875" style="57" customWidth="1"/>
    <col min="7958" max="7958" width="19.42578125" style="57" customWidth="1"/>
    <col min="7959" max="7959" width="7.85546875" style="57" customWidth="1"/>
    <col min="7960" max="7960" width="14.5703125" style="57" customWidth="1"/>
    <col min="7961" max="7961" width="20.140625" style="57" customWidth="1"/>
    <col min="7962" max="7962" width="24.85546875" style="57" customWidth="1"/>
    <col min="7963" max="7963" width="24.5703125" style="57" customWidth="1"/>
    <col min="7964" max="7964" width="20.5703125" style="57" customWidth="1"/>
    <col min="7965" max="7965" width="14.140625" style="57" customWidth="1"/>
    <col min="7966" max="7966" width="24.5703125" style="57" customWidth="1"/>
    <col min="7967" max="7967" width="15.85546875" style="57" customWidth="1"/>
    <col min="7968" max="7968" width="20.5703125" style="57" customWidth="1"/>
    <col min="7969" max="7969" width="23" style="57" customWidth="1"/>
    <col min="7970" max="7970" width="14.140625" style="57" customWidth="1"/>
    <col min="7971" max="7971" width="28.85546875" style="57" customWidth="1"/>
    <col min="7972" max="7972" width="13.140625" style="57" customWidth="1"/>
    <col min="7973" max="7973" width="10.28515625" style="57" customWidth="1"/>
    <col min="7974" max="7974" width="20.140625" style="57" customWidth="1"/>
    <col min="7975" max="7975" width="15" style="57" customWidth="1"/>
    <col min="7976" max="7976" width="11.7109375" style="57" customWidth="1"/>
    <col min="7977" max="7977" width="21" style="57" customWidth="1"/>
    <col min="7978" max="7978" width="21.5703125" style="57" customWidth="1"/>
    <col min="7979" max="7979" width="23.140625" style="57" customWidth="1"/>
    <col min="7980" max="7980" width="9" style="57" customWidth="1"/>
    <col min="7981" max="7981" width="20.5703125" style="57" customWidth="1"/>
    <col min="7982" max="7982" width="20.85546875" style="57" customWidth="1"/>
    <col min="7983" max="7983" width="26.140625" style="57" customWidth="1"/>
    <col min="7984" max="7984" width="13.7109375" style="57" customWidth="1"/>
    <col min="7985" max="8208" width="8.85546875" style="57"/>
    <col min="8209" max="8209" width="18.85546875" style="57" customWidth="1"/>
    <col min="8210" max="8210" width="14.7109375" style="57" customWidth="1"/>
    <col min="8211" max="8211" width="46.42578125" style="57" customWidth="1"/>
    <col min="8212" max="8212" width="19.7109375" style="57" customWidth="1"/>
    <col min="8213" max="8213" width="15.85546875" style="57" customWidth="1"/>
    <col min="8214" max="8214" width="19.42578125" style="57" customWidth="1"/>
    <col min="8215" max="8215" width="7.85546875" style="57" customWidth="1"/>
    <col min="8216" max="8216" width="14.5703125" style="57" customWidth="1"/>
    <col min="8217" max="8217" width="20.140625" style="57" customWidth="1"/>
    <col min="8218" max="8218" width="24.85546875" style="57" customWidth="1"/>
    <col min="8219" max="8219" width="24.5703125" style="57" customWidth="1"/>
    <col min="8220" max="8220" width="20.5703125" style="57" customWidth="1"/>
    <col min="8221" max="8221" width="14.140625" style="57" customWidth="1"/>
    <col min="8222" max="8222" width="24.5703125" style="57" customWidth="1"/>
    <col min="8223" max="8223" width="15.85546875" style="57" customWidth="1"/>
    <col min="8224" max="8224" width="20.5703125" style="57" customWidth="1"/>
    <col min="8225" max="8225" width="23" style="57" customWidth="1"/>
    <col min="8226" max="8226" width="14.140625" style="57" customWidth="1"/>
    <col min="8227" max="8227" width="28.85546875" style="57" customWidth="1"/>
    <col min="8228" max="8228" width="13.140625" style="57" customWidth="1"/>
    <col min="8229" max="8229" width="10.28515625" style="57" customWidth="1"/>
    <col min="8230" max="8230" width="20.140625" style="57" customWidth="1"/>
    <col min="8231" max="8231" width="15" style="57" customWidth="1"/>
    <col min="8232" max="8232" width="11.7109375" style="57" customWidth="1"/>
    <col min="8233" max="8233" width="21" style="57" customWidth="1"/>
    <col min="8234" max="8234" width="21.5703125" style="57" customWidth="1"/>
    <col min="8235" max="8235" width="23.140625" style="57" customWidth="1"/>
    <col min="8236" max="8236" width="9" style="57" customWidth="1"/>
    <col min="8237" max="8237" width="20.5703125" style="57" customWidth="1"/>
    <col min="8238" max="8238" width="20.85546875" style="57" customWidth="1"/>
    <col min="8239" max="8239" width="26.140625" style="57" customWidth="1"/>
    <col min="8240" max="8240" width="13.7109375" style="57" customWidth="1"/>
    <col min="8241" max="8464" width="8.85546875" style="57"/>
    <col min="8465" max="8465" width="18.85546875" style="57" customWidth="1"/>
    <col min="8466" max="8466" width="14.7109375" style="57" customWidth="1"/>
    <col min="8467" max="8467" width="46.42578125" style="57" customWidth="1"/>
    <col min="8468" max="8468" width="19.7109375" style="57" customWidth="1"/>
    <col min="8469" max="8469" width="15.85546875" style="57" customWidth="1"/>
    <col min="8470" max="8470" width="19.42578125" style="57" customWidth="1"/>
    <col min="8471" max="8471" width="7.85546875" style="57" customWidth="1"/>
    <col min="8472" max="8472" width="14.5703125" style="57" customWidth="1"/>
    <col min="8473" max="8473" width="20.140625" style="57" customWidth="1"/>
    <col min="8474" max="8474" width="24.85546875" style="57" customWidth="1"/>
    <col min="8475" max="8475" width="24.5703125" style="57" customWidth="1"/>
    <col min="8476" max="8476" width="20.5703125" style="57" customWidth="1"/>
    <col min="8477" max="8477" width="14.140625" style="57" customWidth="1"/>
    <col min="8478" max="8478" width="24.5703125" style="57" customWidth="1"/>
    <col min="8479" max="8479" width="15.85546875" style="57" customWidth="1"/>
    <col min="8480" max="8480" width="20.5703125" style="57" customWidth="1"/>
    <col min="8481" max="8481" width="23" style="57" customWidth="1"/>
    <col min="8482" max="8482" width="14.140625" style="57" customWidth="1"/>
    <col min="8483" max="8483" width="28.85546875" style="57" customWidth="1"/>
    <col min="8484" max="8484" width="13.140625" style="57" customWidth="1"/>
    <col min="8485" max="8485" width="10.28515625" style="57" customWidth="1"/>
    <col min="8486" max="8486" width="20.140625" style="57" customWidth="1"/>
    <col min="8487" max="8487" width="15" style="57" customWidth="1"/>
    <col min="8488" max="8488" width="11.7109375" style="57" customWidth="1"/>
    <col min="8489" max="8489" width="21" style="57" customWidth="1"/>
    <col min="8490" max="8490" width="21.5703125" style="57" customWidth="1"/>
    <col min="8491" max="8491" width="23.140625" style="57" customWidth="1"/>
    <col min="8492" max="8492" width="9" style="57" customWidth="1"/>
    <col min="8493" max="8493" width="20.5703125" style="57" customWidth="1"/>
    <col min="8494" max="8494" width="20.85546875" style="57" customWidth="1"/>
    <col min="8495" max="8495" width="26.140625" style="57" customWidth="1"/>
    <col min="8496" max="8496" width="13.7109375" style="57" customWidth="1"/>
    <col min="8497" max="8720" width="8.85546875" style="57"/>
    <col min="8721" max="8721" width="18.85546875" style="57" customWidth="1"/>
    <col min="8722" max="8722" width="14.7109375" style="57" customWidth="1"/>
    <col min="8723" max="8723" width="46.42578125" style="57" customWidth="1"/>
    <col min="8724" max="8724" width="19.7109375" style="57" customWidth="1"/>
    <col min="8725" max="8725" width="15.85546875" style="57" customWidth="1"/>
    <col min="8726" max="8726" width="19.42578125" style="57" customWidth="1"/>
    <col min="8727" max="8727" width="7.85546875" style="57" customWidth="1"/>
    <col min="8728" max="8728" width="14.5703125" style="57" customWidth="1"/>
    <col min="8729" max="8729" width="20.140625" style="57" customWidth="1"/>
    <col min="8730" max="8730" width="24.85546875" style="57" customWidth="1"/>
    <col min="8731" max="8731" width="24.5703125" style="57" customWidth="1"/>
    <col min="8732" max="8732" width="20.5703125" style="57" customWidth="1"/>
    <col min="8733" max="8733" width="14.140625" style="57" customWidth="1"/>
    <col min="8734" max="8734" width="24.5703125" style="57" customWidth="1"/>
    <col min="8735" max="8735" width="15.85546875" style="57" customWidth="1"/>
    <col min="8736" max="8736" width="20.5703125" style="57" customWidth="1"/>
    <col min="8737" max="8737" width="23" style="57" customWidth="1"/>
    <col min="8738" max="8738" width="14.140625" style="57" customWidth="1"/>
    <col min="8739" max="8739" width="28.85546875" style="57" customWidth="1"/>
    <col min="8740" max="8740" width="13.140625" style="57" customWidth="1"/>
    <col min="8741" max="8741" width="10.28515625" style="57" customWidth="1"/>
    <col min="8742" max="8742" width="20.140625" style="57" customWidth="1"/>
    <col min="8743" max="8743" width="15" style="57" customWidth="1"/>
    <col min="8744" max="8744" width="11.7109375" style="57" customWidth="1"/>
    <col min="8745" max="8745" width="21" style="57" customWidth="1"/>
    <col min="8746" max="8746" width="21.5703125" style="57" customWidth="1"/>
    <col min="8747" max="8747" width="23.140625" style="57" customWidth="1"/>
    <col min="8748" max="8748" width="9" style="57" customWidth="1"/>
    <col min="8749" max="8749" width="20.5703125" style="57" customWidth="1"/>
    <col min="8750" max="8750" width="20.85546875" style="57" customWidth="1"/>
    <col min="8751" max="8751" width="26.140625" style="57" customWidth="1"/>
    <col min="8752" max="8752" width="13.7109375" style="57" customWidth="1"/>
    <col min="8753" max="8976" width="8.85546875" style="57"/>
    <col min="8977" max="8977" width="18.85546875" style="57" customWidth="1"/>
    <col min="8978" max="8978" width="14.7109375" style="57" customWidth="1"/>
    <col min="8979" max="8979" width="46.42578125" style="57" customWidth="1"/>
    <col min="8980" max="8980" width="19.7109375" style="57" customWidth="1"/>
    <col min="8981" max="8981" width="15.85546875" style="57" customWidth="1"/>
    <col min="8982" max="8982" width="19.42578125" style="57" customWidth="1"/>
    <col min="8983" max="8983" width="7.85546875" style="57" customWidth="1"/>
    <col min="8984" max="8984" width="14.5703125" style="57" customWidth="1"/>
    <col min="8985" max="8985" width="20.140625" style="57" customWidth="1"/>
    <col min="8986" max="8986" width="24.85546875" style="57" customWidth="1"/>
    <col min="8987" max="8987" width="24.5703125" style="57" customWidth="1"/>
    <col min="8988" max="8988" width="20.5703125" style="57" customWidth="1"/>
    <col min="8989" max="8989" width="14.140625" style="57" customWidth="1"/>
    <col min="8990" max="8990" width="24.5703125" style="57" customWidth="1"/>
    <col min="8991" max="8991" width="15.85546875" style="57" customWidth="1"/>
    <col min="8992" max="8992" width="20.5703125" style="57" customWidth="1"/>
    <col min="8993" max="8993" width="23" style="57" customWidth="1"/>
    <col min="8994" max="8994" width="14.140625" style="57" customWidth="1"/>
    <col min="8995" max="8995" width="28.85546875" style="57" customWidth="1"/>
    <col min="8996" max="8996" width="13.140625" style="57" customWidth="1"/>
    <col min="8997" max="8997" width="10.28515625" style="57" customWidth="1"/>
    <col min="8998" max="8998" width="20.140625" style="57" customWidth="1"/>
    <col min="8999" max="8999" width="15" style="57" customWidth="1"/>
    <col min="9000" max="9000" width="11.7109375" style="57" customWidth="1"/>
    <col min="9001" max="9001" width="21" style="57" customWidth="1"/>
    <col min="9002" max="9002" width="21.5703125" style="57" customWidth="1"/>
    <col min="9003" max="9003" width="23.140625" style="57" customWidth="1"/>
    <col min="9004" max="9004" width="9" style="57" customWidth="1"/>
    <col min="9005" max="9005" width="20.5703125" style="57" customWidth="1"/>
    <col min="9006" max="9006" width="20.85546875" style="57" customWidth="1"/>
    <col min="9007" max="9007" width="26.140625" style="57" customWidth="1"/>
    <col min="9008" max="9008" width="13.7109375" style="57" customWidth="1"/>
    <col min="9009" max="9232" width="8.85546875" style="57"/>
    <col min="9233" max="9233" width="18.85546875" style="57" customWidth="1"/>
    <col min="9234" max="9234" width="14.7109375" style="57" customWidth="1"/>
    <col min="9235" max="9235" width="46.42578125" style="57" customWidth="1"/>
    <col min="9236" max="9236" width="19.7109375" style="57" customWidth="1"/>
    <col min="9237" max="9237" width="15.85546875" style="57" customWidth="1"/>
    <col min="9238" max="9238" width="19.42578125" style="57" customWidth="1"/>
    <col min="9239" max="9239" width="7.85546875" style="57" customWidth="1"/>
    <col min="9240" max="9240" width="14.5703125" style="57" customWidth="1"/>
    <col min="9241" max="9241" width="20.140625" style="57" customWidth="1"/>
    <col min="9242" max="9242" width="24.85546875" style="57" customWidth="1"/>
    <col min="9243" max="9243" width="24.5703125" style="57" customWidth="1"/>
    <col min="9244" max="9244" width="20.5703125" style="57" customWidth="1"/>
    <col min="9245" max="9245" width="14.140625" style="57" customWidth="1"/>
    <col min="9246" max="9246" width="24.5703125" style="57" customWidth="1"/>
    <col min="9247" max="9247" width="15.85546875" style="57" customWidth="1"/>
    <col min="9248" max="9248" width="20.5703125" style="57" customWidth="1"/>
    <col min="9249" max="9249" width="23" style="57" customWidth="1"/>
    <col min="9250" max="9250" width="14.140625" style="57" customWidth="1"/>
    <col min="9251" max="9251" width="28.85546875" style="57" customWidth="1"/>
    <col min="9252" max="9252" width="13.140625" style="57" customWidth="1"/>
    <col min="9253" max="9253" width="10.28515625" style="57" customWidth="1"/>
    <col min="9254" max="9254" width="20.140625" style="57" customWidth="1"/>
    <col min="9255" max="9255" width="15" style="57" customWidth="1"/>
    <col min="9256" max="9256" width="11.7109375" style="57" customWidth="1"/>
    <col min="9257" max="9257" width="21" style="57" customWidth="1"/>
    <col min="9258" max="9258" width="21.5703125" style="57" customWidth="1"/>
    <col min="9259" max="9259" width="23.140625" style="57" customWidth="1"/>
    <col min="9260" max="9260" width="9" style="57" customWidth="1"/>
    <col min="9261" max="9261" width="20.5703125" style="57" customWidth="1"/>
    <col min="9262" max="9262" width="20.85546875" style="57" customWidth="1"/>
    <col min="9263" max="9263" width="26.140625" style="57" customWidth="1"/>
    <col min="9264" max="9264" width="13.7109375" style="57" customWidth="1"/>
    <col min="9265" max="9488" width="8.85546875" style="57"/>
    <col min="9489" max="9489" width="18.85546875" style="57" customWidth="1"/>
    <col min="9490" max="9490" width="14.7109375" style="57" customWidth="1"/>
    <col min="9491" max="9491" width="46.42578125" style="57" customWidth="1"/>
    <col min="9492" max="9492" width="19.7109375" style="57" customWidth="1"/>
    <col min="9493" max="9493" width="15.85546875" style="57" customWidth="1"/>
    <col min="9494" max="9494" width="19.42578125" style="57" customWidth="1"/>
    <col min="9495" max="9495" width="7.85546875" style="57" customWidth="1"/>
    <col min="9496" max="9496" width="14.5703125" style="57" customWidth="1"/>
    <col min="9497" max="9497" width="20.140625" style="57" customWidth="1"/>
    <col min="9498" max="9498" width="24.85546875" style="57" customWidth="1"/>
    <col min="9499" max="9499" width="24.5703125" style="57" customWidth="1"/>
    <col min="9500" max="9500" width="20.5703125" style="57" customWidth="1"/>
    <col min="9501" max="9501" width="14.140625" style="57" customWidth="1"/>
    <col min="9502" max="9502" width="24.5703125" style="57" customWidth="1"/>
    <col min="9503" max="9503" width="15.85546875" style="57" customWidth="1"/>
    <col min="9504" max="9504" width="20.5703125" style="57" customWidth="1"/>
    <col min="9505" max="9505" width="23" style="57" customWidth="1"/>
    <col min="9506" max="9506" width="14.140625" style="57" customWidth="1"/>
    <col min="9507" max="9507" width="28.85546875" style="57" customWidth="1"/>
    <col min="9508" max="9508" width="13.140625" style="57" customWidth="1"/>
    <col min="9509" max="9509" width="10.28515625" style="57" customWidth="1"/>
    <col min="9510" max="9510" width="20.140625" style="57" customWidth="1"/>
    <col min="9511" max="9511" width="15" style="57" customWidth="1"/>
    <col min="9512" max="9512" width="11.7109375" style="57" customWidth="1"/>
    <col min="9513" max="9513" width="21" style="57" customWidth="1"/>
    <col min="9514" max="9514" width="21.5703125" style="57" customWidth="1"/>
    <col min="9515" max="9515" width="23.140625" style="57" customWidth="1"/>
    <col min="9516" max="9516" width="9" style="57" customWidth="1"/>
    <col min="9517" max="9517" width="20.5703125" style="57" customWidth="1"/>
    <col min="9518" max="9518" width="20.85546875" style="57" customWidth="1"/>
    <col min="9519" max="9519" width="26.140625" style="57" customWidth="1"/>
    <col min="9520" max="9520" width="13.7109375" style="57" customWidth="1"/>
    <col min="9521" max="9744" width="8.85546875" style="57"/>
    <col min="9745" max="9745" width="18.85546875" style="57" customWidth="1"/>
    <col min="9746" max="9746" width="14.7109375" style="57" customWidth="1"/>
    <col min="9747" max="9747" width="46.42578125" style="57" customWidth="1"/>
    <col min="9748" max="9748" width="19.7109375" style="57" customWidth="1"/>
    <col min="9749" max="9749" width="15.85546875" style="57" customWidth="1"/>
    <col min="9750" max="9750" width="19.42578125" style="57" customWidth="1"/>
    <col min="9751" max="9751" width="7.85546875" style="57" customWidth="1"/>
    <col min="9752" max="9752" width="14.5703125" style="57" customWidth="1"/>
    <col min="9753" max="9753" width="20.140625" style="57" customWidth="1"/>
    <col min="9754" max="9754" width="24.85546875" style="57" customWidth="1"/>
    <col min="9755" max="9755" width="24.5703125" style="57" customWidth="1"/>
    <col min="9756" max="9756" width="20.5703125" style="57" customWidth="1"/>
    <col min="9757" max="9757" width="14.140625" style="57" customWidth="1"/>
    <col min="9758" max="9758" width="24.5703125" style="57" customWidth="1"/>
    <col min="9759" max="9759" width="15.85546875" style="57" customWidth="1"/>
    <col min="9760" max="9760" width="20.5703125" style="57" customWidth="1"/>
    <col min="9761" max="9761" width="23" style="57" customWidth="1"/>
    <col min="9762" max="9762" width="14.140625" style="57" customWidth="1"/>
    <col min="9763" max="9763" width="28.85546875" style="57" customWidth="1"/>
    <col min="9764" max="9764" width="13.140625" style="57" customWidth="1"/>
    <col min="9765" max="9765" width="10.28515625" style="57" customWidth="1"/>
    <col min="9766" max="9766" width="20.140625" style="57" customWidth="1"/>
    <col min="9767" max="9767" width="15" style="57" customWidth="1"/>
    <col min="9768" max="9768" width="11.7109375" style="57" customWidth="1"/>
    <col min="9769" max="9769" width="21" style="57" customWidth="1"/>
    <col min="9770" max="9770" width="21.5703125" style="57" customWidth="1"/>
    <col min="9771" max="9771" width="23.140625" style="57" customWidth="1"/>
    <col min="9772" max="9772" width="9" style="57" customWidth="1"/>
    <col min="9773" max="9773" width="20.5703125" style="57" customWidth="1"/>
    <col min="9774" max="9774" width="20.85546875" style="57" customWidth="1"/>
    <col min="9775" max="9775" width="26.140625" style="57" customWidth="1"/>
    <col min="9776" max="9776" width="13.7109375" style="57" customWidth="1"/>
    <col min="9777" max="10000" width="8.85546875" style="57"/>
    <col min="10001" max="10001" width="18.85546875" style="57" customWidth="1"/>
    <col min="10002" max="10002" width="14.7109375" style="57" customWidth="1"/>
    <col min="10003" max="10003" width="46.42578125" style="57" customWidth="1"/>
    <col min="10004" max="10004" width="19.7109375" style="57" customWidth="1"/>
    <col min="10005" max="10005" width="15.85546875" style="57" customWidth="1"/>
    <col min="10006" max="10006" width="19.42578125" style="57" customWidth="1"/>
    <col min="10007" max="10007" width="7.85546875" style="57" customWidth="1"/>
    <col min="10008" max="10008" width="14.5703125" style="57" customWidth="1"/>
    <col min="10009" max="10009" width="20.140625" style="57" customWidth="1"/>
    <col min="10010" max="10010" width="24.85546875" style="57" customWidth="1"/>
    <col min="10011" max="10011" width="24.5703125" style="57" customWidth="1"/>
    <col min="10012" max="10012" width="20.5703125" style="57" customWidth="1"/>
    <col min="10013" max="10013" width="14.140625" style="57" customWidth="1"/>
    <col min="10014" max="10014" width="24.5703125" style="57" customWidth="1"/>
    <col min="10015" max="10015" width="15.85546875" style="57" customWidth="1"/>
    <col min="10016" max="10016" width="20.5703125" style="57" customWidth="1"/>
    <col min="10017" max="10017" width="23" style="57" customWidth="1"/>
    <col min="10018" max="10018" width="14.140625" style="57" customWidth="1"/>
    <col min="10019" max="10019" width="28.85546875" style="57" customWidth="1"/>
    <col min="10020" max="10020" width="13.140625" style="57" customWidth="1"/>
    <col min="10021" max="10021" width="10.28515625" style="57" customWidth="1"/>
    <col min="10022" max="10022" width="20.140625" style="57" customWidth="1"/>
    <col min="10023" max="10023" width="15" style="57" customWidth="1"/>
    <col min="10024" max="10024" width="11.7109375" style="57" customWidth="1"/>
    <col min="10025" max="10025" width="21" style="57" customWidth="1"/>
    <col min="10026" max="10026" width="21.5703125" style="57" customWidth="1"/>
    <col min="10027" max="10027" width="23.140625" style="57" customWidth="1"/>
    <col min="10028" max="10028" width="9" style="57" customWidth="1"/>
    <col min="10029" max="10029" width="20.5703125" style="57" customWidth="1"/>
    <col min="10030" max="10030" width="20.85546875" style="57" customWidth="1"/>
    <col min="10031" max="10031" width="26.140625" style="57" customWidth="1"/>
    <col min="10032" max="10032" width="13.7109375" style="57" customWidth="1"/>
    <col min="10033" max="10256" width="8.85546875" style="57"/>
    <col min="10257" max="10257" width="18.85546875" style="57" customWidth="1"/>
    <col min="10258" max="10258" width="14.7109375" style="57" customWidth="1"/>
    <col min="10259" max="10259" width="46.42578125" style="57" customWidth="1"/>
    <col min="10260" max="10260" width="19.7109375" style="57" customWidth="1"/>
    <col min="10261" max="10261" width="15.85546875" style="57" customWidth="1"/>
    <col min="10262" max="10262" width="19.42578125" style="57" customWidth="1"/>
    <col min="10263" max="10263" width="7.85546875" style="57" customWidth="1"/>
    <col min="10264" max="10264" width="14.5703125" style="57" customWidth="1"/>
    <col min="10265" max="10265" width="20.140625" style="57" customWidth="1"/>
    <col min="10266" max="10266" width="24.85546875" style="57" customWidth="1"/>
    <col min="10267" max="10267" width="24.5703125" style="57" customWidth="1"/>
    <col min="10268" max="10268" width="20.5703125" style="57" customWidth="1"/>
    <col min="10269" max="10269" width="14.140625" style="57" customWidth="1"/>
    <col min="10270" max="10270" width="24.5703125" style="57" customWidth="1"/>
    <col min="10271" max="10271" width="15.85546875" style="57" customWidth="1"/>
    <col min="10272" max="10272" width="20.5703125" style="57" customWidth="1"/>
    <col min="10273" max="10273" width="23" style="57" customWidth="1"/>
    <col min="10274" max="10274" width="14.140625" style="57" customWidth="1"/>
    <col min="10275" max="10275" width="28.85546875" style="57" customWidth="1"/>
    <col min="10276" max="10276" width="13.140625" style="57" customWidth="1"/>
    <col min="10277" max="10277" width="10.28515625" style="57" customWidth="1"/>
    <col min="10278" max="10278" width="20.140625" style="57" customWidth="1"/>
    <col min="10279" max="10279" width="15" style="57" customWidth="1"/>
    <col min="10280" max="10280" width="11.7109375" style="57" customWidth="1"/>
    <col min="10281" max="10281" width="21" style="57" customWidth="1"/>
    <col min="10282" max="10282" width="21.5703125" style="57" customWidth="1"/>
    <col min="10283" max="10283" width="23.140625" style="57" customWidth="1"/>
    <col min="10284" max="10284" width="9" style="57" customWidth="1"/>
    <col min="10285" max="10285" width="20.5703125" style="57" customWidth="1"/>
    <col min="10286" max="10286" width="20.85546875" style="57" customWidth="1"/>
    <col min="10287" max="10287" width="26.140625" style="57" customWidth="1"/>
    <col min="10288" max="10288" width="13.7109375" style="57" customWidth="1"/>
    <col min="10289" max="10512" width="8.85546875" style="57"/>
    <col min="10513" max="10513" width="18.85546875" style="57" customWidth="1"/>
    <col min="10514" max="10514" width="14.7109375" style="57" customWidth="1"/>
    <col min="10515" max="10515" width="46.42578125" style="57" customWidth="1"/>
    <col min="10516" max="10516" width="19.7109375" style="57" customWidth="1"/>
    <col min="10517" max="10517" width="15.85546875" style="57" customWidth="1"/>
    <col min="10518" max="10518" width="19.42578125" style="57" customWidth="1"/>
    <col min="10519" max="10519" width="7.85546875" style="57" customWidth="1"/>
    <col min="10520" max="10520" width="14.5703125" style="57" customWidth="1"/>
    <col min="10521" max="10521" width="20.140625" style="57" customWidth="1"/>
    <col min="10522" max="10522" width="24.85546875" style="57" customWidth="1"/>
    <col min="10523" max="10523" width="24.5703125" style="57" customWidth="1"/>
    <col min="10524" max="10524" width="20.5703125" style="57" customWidth="1"/>
    <col min="10525" max="10525" width="14.140625" style="57" customWidth="1"/>
    <col min="10526" max="10526" width="24.5703125" style="57" customWidth="1"/>
    <col min="10527" max="10527" width="15.85546875" style="57" customWidth="1"/>
    <col min="10528" max="10528" width="20.5703125" style="57" customWidth="1"/>
    <col min="10529" max="10529" width="23" style="57" customWidth="1"/>
    <col min="10530" max="10530" width="14.140625" style="57" customWidth="1"/>
    <col min="10531" max="10531" width="28.85546875" style="57" customWidth="1"/>
    <col min="10532" max="10532" width="13.140625" style="57" customWidth="1"/>
    <col min="10533" max="10533" width="10.28515625" style="57" customWidth="1"/>
    <col min="10534" max="10534" width="20.140625" style="57" customWidth="1"/>
    <col min="10535" max="10535" width="15" style="57" customWidth="1"/>
    <col min="10536" max="10536" width="11.7109375" style="57" customWidth="1"/>
    <col min="10537" max="10537" width="21" style="57" customWidth="1"/>
    <col min="10538" max="10538" width="21.5703125" style="57" customWidth="1"/>
    <col min="10539" max="10539" width="23.140625" style="57" customWidth="1"/>
    <col min="10540" max="10540" width="9" style="57" customWidth="1"/>
    <col min="10541" max="10541" width="20.5703125" style="57" customWidth="1"/>
    <col min="10542" max="10542" width="20.85546875" style="57" customWidth="1"/>
    <col min="10543" max="10543" width="26.140625" style="57" customWidth="1"/>
    <col min="10544" max="10544" width="13.7109375" style="57" customWidth="1"/>
    <col min="10545" max="10768" width="8.85546875" style="57"/>
    <col min="10769" max="10769" width="18.85546875" style="57" customWidth="1"/>
    <col min="10770" max="10770" width="14.7109375" style="57" customWidth="1"/>
    <col min="10771" max="10771" width="46.42578125" style="57" customWidth="1"/>
    <col min="10772" max="10772" width="19.7109375" style="57" customWidth="1"/>
    <col min="10773" max="10773" width="15.85546875" style="57" customWidth="1"/>
    <col min="10774" max="10774" width="19.42578125" style="57" customWidth="1"/>
    <col min="10775" max="10775" width="7.85546875" style="57" customWidth="1"/>
    <col min="10776" max="10776" width="14.5703125" style="57" customWidth="1"/>
    <col min="10777" max="10777" width="20.140625" style="57" customWidth="1"/>
    <col min="10778" max="10778" width="24.85546875" style="57" customWidth="1"/>
    <col min="10779" max="10779" width="24.5703125" style="57" customWidth="1"/>
    <col min="10780" max="10780" width="20.5703125" style="57" customWidth="1"/>
    <col min="10781" max="10781" width="14.140625" style="57" customWidth="1"/>
    <col min="10782" max="10782" width="24.5703125" style="57" customWidth="1"/>
    <col min="10783" max="10783" width="15.85546875" style="57" customWidth="1"/>
    <col min="10784" max="10784" width="20.5703125" style="57" customWidth="1"/>
    <col min="10785" max="10785" width="23" style="57" customWidth="1"/>
    <col min="10786" max="10786" width="14.140625" style="57" customWidth="1"/>
    <col min="10787" max="10787" width="28.85546875" style="57" customWidth="1"/>
    <col min="10788" max="10788" width="13.140625" style="57" customWidth="1"/>
    <col min="10789" max="10789" width="10.28515625" style="57" customWidth="1"/>
    <col min="10790" max="10790" width="20.140625" style="57" customWidth="1"/>
    <col min="10791" max="10791" width="15" style="57" customWidth="1"/>
    <col min="10792" max="10792" width="11.7109375" style="57" customWidth="1"/>
    <col min="10793" max="10793" width="21" style="57" customWidth="1"/>
    <col min="10794" max="10794" width="21.5703125" style="57" customWidth="1"/>
    <col min="10795" max="10795" width="23.140625" style="57" customWidth="1"/>
    <col min="10796" max="10796" width="9" style="57" customWidth="1"/>
    <col min="10797" max="10797" width="20.5703125" style="57" customWidth="1"/>
    <col min="10798" max="10798" width="20.85546875" style="57" customWidth="1"/>
    <col min="10799" max="10799" width="26.140625" style="57" customWidth="1"/>
    <col min="10800" max="10800" width="13.7109375" style="57" customWidth="1"/>
    <col min="10801" max="11024" width="8.85546875" style="57"/>
    <col min="11025" max="11025" width="18.85546875" style="57" customWidth="1"/>
    <col min="11026" max="11026" width="14.7109375" style="57" customWidth="1"/>
    <col min="11027" max="11027" width="46.42578125" style="57" customWidth="1"/>
    <col min="11028" max="11028" width="19.7109375" style="57" customWidth="1"/>
    <col min="11029" max="11029" width="15.85546875" style="57" customWidth="1"/>
    <col min="11030" max="11030" width="19.42578125" style="57" customWidth="1"/>
    <col min="11031" max="11031" width="7.85546875" style="57" customWidth="1"/>
    <col min="11032" max="11032" width="14.5703125" style="57" customWidth="1"/>
    <col min="11033" max="11033" width="20.140625" style="57" customWidth="1"/>
    <col min="11034" max="11034" width="24.85546875" style="57" customWidth="1"/>
    <col min="11035" max="11035" width="24.5703125" style="57" customWidth="1"/>
    <col min="11036" max="11036" width="20.5703125" style="57" customWidth="1"/>
    <col min="11037" max="11037" width="14.140625" style="57" customWidth="1"/>
    <col min="11038" max="11038" width="24.5703125" style="57" customWidth="1"/>
    <col min="11039" max="11039" width="15.85546875" style="57" customWidth="1"/>
    <col min="11040" max="11040" width="20.5703125" style="57" customWidth="1"/>
    <col min="11041" max="11041" width="23" style="57" customWidth="1"/>
    <col min="11042" max="11042" width="14.140625" style="57" customWidth="1"/>
    <col min="11043" max="11043" width="28.85546875" style="57" customWidth="1"/>
    <col min="11044" max="11044" width="13.140625" style="57" customWidth="1"/>
    <col min="11045" max="11045" width="10.28515625" style="57" customWidth="1"/>
    <col min="11046" max="11046" width="20.140625" style="57" customWidth="1"/>
    <col min="11047" max="11047" width="15" style="57" customWidth="1"/>
    <col min="11048" max="11048" width="11.7109375" style="57" customWidth="1"/>
    <col min="11049" max="11049" width="21" style="57" customWidth="1"/>
    <col min="11050" max="11050" width="21.5703125" style="57" customWidth="1"/>
    <col min="11051" max="11051" width="23.140625" style="57" customWidth="1"/>
    <col min="11052" max="11052" width="9" style="57" customWidth="1"/>
    <col min="11053" max="11053" width="20.5703125" style="57" customWidth="1"/>
    <col min="11054" max="11054" width="20.85546875" style="57" customWidth="1"/>
    <col min="11055" max="11055" width="26.140625" style="57" customWidth="1"/>
    <col min="11056" max="11056" width="13.7109375" style="57" customWidth="1"/>
    <col min="11057" max="11280" width="8.85546875" style="57"/>
    <col min="11281" max="11281" width="18.85546875" style="57" customWidth="1"/>
    <col min="11282" max="11282" width="14.7109375" style="57" customWidth="1"/>
    <col min="11283" max="11283" width="46.42578125" style="57" customWidth="1"/>
    <col min="11284" max="11284" width="19.7109375" style="57" customWidth="1"/>
    <col min="11285" max="11285" width="15.85546875" style="57" customWidth="1"/>
    <col min="11286" max="11286" width="19.42578125" style="57" customWidth="1"/>
    <col min="11287" max="11287" width="7.85546875" style="57" customWidth="1"/>
    <col min="11288" max="11288" width="14.5703125" style="57" customWidth="1"/>
    <col min="11289" max="11289" width="20.140625" style="57" customWidth="1"/>
    <col min="11290" max="11290" width="24.85546875" style="57" customWidth="1"/>
    <col min="11291" max="11291" width="24.5703125" style="57" customWidth="1"/>
    <col min="11292" max="11292" width="20.5703125" style="57" customWidth="1"/>
    <col min="11293" max="11293" width="14.140625" style="57" customWidth="1"/>
    <col min="11294" max="11294" width="24.5703125" style="57" customWidth="1"/>
    <col min="11295" max="11295" width="15.85546875" style="57" customWidth="1"/>
    <col min="11296" max="11296" width="20.5703125" style="57" customWidth="1"/>
    <col min="11297" max="11297" width="23" style="57" customWidth="1"/>
    <col min="11298" max="11298" width="14.140625" style="57" customWidth="1"/>
    <col min="11299" max="11299" width="28.85546875" style="57" customWidth="1"/>
    <col min="11300" max="11300" width="13.140625" style="57" customWidth="1"/>
    <col min="11301" max="11301" width="10.28515625" style="57" customWidth="1"/>
    <col min="11302" max="11302" width="20.140625" style="57" customWidth="1"/>
    <col min="11303" max="11303" width="15" style="57" customWidth="1"/>
    <col min="11304" max="11304" width="11.7109375" style="57" customWidth="1"/>
    <col min="11305" max="11305" width="21" style="57" customWidth="1"/>
    <col min="11306" max="11306" width="21.5703125" style="57" customWidth="1"/>
    <col min="11307" max="11307" width="23.140625" style="57" customWidth="1"/>
    <col min="11308" max="11308" width="9" style="57" customWidth="1"/>
    <col min="11309" max="11309" width="20.5703125" style="57" customWidth="1"/>
    <col min="11310" max="11310" width="20.85546875" style="57" customWidth="1"/>
    <col min="11311" max="11311" width="26.140625" style="57" customWidth="1"/>
    <col min="11312" max="11312" width="13.7109375" style="57" customWidth="1"/>
    <col min="11313" max="11536" width="8.85546875" style="57"/>
    <col min="11537" max="11537" width="18.85546875" style="57" customWidth="1"/>
    <col min="11538" max="11538" width="14.7109375" style="57" customWidth="1"/>
    <col min="11539" max="11539" width="46.42578125" style="57" customWidth="1"/>
    <col min="11540" max="11540" width="19.7109375" style="57" customWidth="1"/>
    <col min="11541" max="11541" width="15.85546875" style="57" customWidth="1"/>
    <col min="11542" max="11542" width="19.42578125" style="57" customWidth="1"/>
    <col min="11543" max="11543" width="7.85546875" style="57" customWidth="1"/>
    <col min="11544" max="11544" width="14.5703125" style="57" customWidth="1"/>
    <col min="11545" max="11545" width="20.140625" style="57" customWidth="1"/>
    <col min="11546" max="11546" width="24.85546875" style="57" customWidth="1"/>
    <col min="11547" max="11547" width="24.5703125" style="57" customWidth="1"/>
    <col min="11548" max="11548" width="20.5703125" style="57" customWidth="1"/>
    <col min="11549" max="11549" width="14.140625" style="57" customWidth="1"/>
    <col min="11550" max="11550" width="24.5703125" style="57" customWidth="1"/>
    <col min="11551" max="11551" width="15.85546875" style="57" customWidth="1"/>
    <col min="11552" max="11552" width="20.5703125" style="57" customWidth="1"/>
    <col min="11553" max="11553" width="23" style="57" customWidth="1"/>
    <col min="11554" max="11554" width="14.140625" style="57" customWidth="1"/>
    <col min="11555" max="11555" width="28.85546875" style="57" customWidth="1"/>
    <col min="11556" max="11556" width="13.140625" style="57" customWidth="1"/>
    <col min="11557" max="11557" width="10.28515625" style="57" customWidth="1"/>
    <col min="11558" max="11558" width="20.140625" style="57" customWidth="1"/>
    <col min="11559" max="11559" width="15" style="57" customWidth="1"/>
    <col min="11560" max="11560" width="11.7109375" style="57" customWidth="1"/>
    <col min="11561" max="11561" width="21" style="57" customWidth="1"/>
    <col min="11562" max="11562" width="21.5703125" style="57" customWidth="1"/>
    <col min="11563" max="11563" width="23.140625" style="57" customWidth="1"/>
    <col min="11564" max="11564" width="9" style="57" customWidth="1"/>
    <col min="11565" max="11565" width="20.5703125" style="57" customWidth="1"/>
    <col min="11566" max="11566" width="20.85546875" style="57" customWidth="1"/>
    <col min="11567" max="11567" width="26.140625" style="57" customWidth="1"/>
    <col min="11568" max="11568" width="13.7109375" style="57" customWidth="1"/>
    <col min="11569" max="11792" width="8.85546875" style="57"/>
    <col min="11793" max="11793" width="18.85546875" style="57" customWidth="1"/>
    <col min="11794" max="11794" width="14.7109375" style="57" customWidth="1"/>
    <col min="11795" max="11795" width="46.42578125" style="57" customWidth="1"/>
    <col min="11796" max="11796" width="19.7109375" style="57" customWidth="1"/>
    <col min="11797" max="11797" width="15.85546875" style="57" customWidth="1"/>
    <col min="11798" max="11798" width="19.42578125" style="57" customWidth="1"/>
    <col min="11799" max="11799" width="7.85546875" style="57" customWidth="1"/>
    <col min="11800" max="11800" width="14.5703125" style="57" customWidth="1"/>
    <col min="11801" max="11801" width="20.140625" style="57" customWidth="1"/>
    <col min="11802" max="11802" width="24.85546875" style="57" customWidth="1"/>
    <col min="11803" max="11803" width="24.5703125" style="57" customWidth="1"/>
    <col min="11804" max="11804" width="20.5703125" style="57" customWidth="1"/>
    <col min="11805" max="11805" width="14.140625" style="57" customWidth="1"/>
    <col min="11806" max="11806" width="24.5703125" style="57" customWidth="1"/>
    <col min="11807" max="11807" width="15.85546875" style="57" customWidth="1"/>
    <col min="11808" max="11808" width="20.5703125" style="57" customWidth="1"/>
    <col min="11809" max="11809" width="23" style="57" customWidth="1"/>
    <col min="11810" max="11810" width="14.140625" style="57" customWidth="1"/>
    <col min="11811" max="11811" width="28.85546875" style="57" customWidth="1"/>
    <col min="11812" max="11812" width="13.140625" style="57" customWidth="1"/>
    <col min="11813" max="11813" width="10.28515625" style="57" customWidth="1"/>
    <col min="11814" max="11814" width="20.140625" style="57" customWidth="1"/>
    <col min="11815" max="11815" width="15" style="57" customWidth="1"/>
    <col min="11816" max="11816" width="11.7109375" style="57" customWidth="1"/>
    <col min="11817" max="11817" width="21" style="57" customWidth="1"/>
    <col min="11818" max="11818" width="21.5703125" style="57" customWidth="1"/>
    <col min="11819" max="11819" width="23.140625" style="57" customWidth="1"/>
    <col min="11820" max="11820" width="9" style="57" customWidth="1"/>
    <col min="11821" max="11821" width="20.5703125" style="57" customWidth="1"/>
    <col min="11822" max="11822" width="20.85546875" style="57" customWidth="1"/>
    <col min="11823" max="11823" width="26.140625" style="57" customWidth="1"/>
    <col min="11824" max="11824" width="13.7109375" style="57" customWidth="1"/>
    <col min="11825" max="12048" width="8.85546875" style="57"/>
    <col min="12049" max="12049" width="18.85546875" style="57" customWidth="1"/>
    <col min="12050" max="12050" width="14.7109375" style="57" customWidth="1"/>
    <col min="12051" max="12051" width="46.42578125" style="57" customWidth="1"/>
    <col min="12052" max="12052" width="19.7109375" style="57" customWidth="1"/>
    <col min="12053" max="12053" width="15.85546875" style="57" customWidth="1"/>
    <col min="12054" max="12054" width="19.42578125" style="57" customWidth="1"/>
    <col min="12055" max="12055" width="7.85546875" style="57" customWidth="1"/>
    <col min="12056" max="12056" width="14.5703125" style="57" customWidth="1"/>
    <col min="12057" max="12057" width="20.140625" style="57" customWidth="1"/>
    <col min="12058" max="12058" width="24.85546875" style="57" customWidth="1"/>
    <col min="12059" max="12059" width="24.5703125" style="57" customWidth="1"/>
    <col min="12060" max="12060" width="20.5703125" style="57" customWidth="1"/>
    <col min="12061" max="12061" width="14.140625" style="57" customWidth="1"/>
    <col min="12062" max="12062" width="24.5703125" style="57" customWidth="1"/>
    <col min="12063" max="12063" width="15.85546875" style="57" customWidth="1"/>
    <col min="12064" max="12064" width="20.5703125" style="57" customWidth="1"/>
    <col min="12065" max="12065" width="23" style="57" customWidth="1"/>
    <col min="12066" max="12066" width="14.140625" style="57" customWidth="1"/>
    <col min="12067" max="12067" width="28.85546875" style="57" customWidth="1"/>
    <col min="12068" max="12068" width="13.140625" style="57" customWidth="1"/>
    <col min="12069" max="12069" width="10.28515625" style="57" customWidth="1"/>
    <col min="12070" max="12070" width="20.140625" style="57" customWidth="1"/>
    <col min="12071" max="12071" width="15" style="57" customWidth="1"/>
    <col min="12072" max="12072" width="11.7109375" style="57" customWidth="1"/>
    <col min="12073" max="12073" width="21" style="57" customWidth="1"/>
    <col min="12074" max="12074" width="21.5703125" style="57" customWidth="1"/>
    <col min="12075" max="12075" width="23.140625" style="57" customWidth="1"/>
    <col min="12076" max="12076" width="9" style="57" customWidth="1"/>
    <col min="12077" max="12077" width="20.5703125" style="57" customWidth="1"/>
    <col min="12078" max="12078" width="20.85546875" style="57" customWidth="1"/>
    <col min="12079" max="12079" width="26.140625" style="57" customWidth="1"/>
    <col min="12080" max="12080" width="13.7109375" style="57" customWidth="1"/>
    <col min="12081" max="12304" width="8.85546875" style="57"/>
    <col min="12305" max="12305" width="18.85546875" style="57" customWidth="1"/>
    <col min="12306" max="12306" width="14.7109375" style="57" customWidth="1"/>
    <col min="12307" max="12307" width="46.42578125" style="57" customWidth="1"/>
    <col min="12308" max="12308" width="19.7109375" style="57" customWidth="1"/>
    <col min="12309" max="12309" width="15.85546875" style="57" customWidth="1"/>
    <col min="12310" max="12310" width="19.42578125" style="57" customWidth="1"/>
    <col min="12311" max="12311" width="7.85546875" style="57" customWidth="1"/>
    <col min="12312" max="12312" width="14.5703125" style="57" customWidth="1"/>
    <col min="12313" max="12313" width="20.140625" style="57" customWidth="1"/>
    <col min="12314" max="12314" width="24.85546875" style="57" customWidth="1"/>
    <col min="12315" max="12315" width="24.5703125" style="57" customWidth="1"/>
    <col min="12316" max="12316" width="20.5703125" style="57" customWidth="1"/>
    <col min="12317" max="12317" width="14.140625" style="57" customWidth="1"/>
    <col min="12318" max="12318" width="24.5703125" style="57" customWidth="1"/>
    <col min="12319" max="12319" width="15.85546875" style="57" customWidth="1"/>
    <col min="12320" max="12320" width="20.5703125" style="57" customWidth="1"/>
    <col min="12321" max="12321" width="23" style="57" customWidth="1"/>
    <col min="12322" max="12322" width="14.140625" style="57" customWidth="1"/>
    <col min="12323" max="12323" width="28.85546875" style="57" customWidth="1"/>
    <col min="12324" max="12324" width="13.140625" style="57" customWidth="1"/>
    <col min="12325" max="12325" width="10.28515625" style="57" customWidth="1"/>
    <col min="12326" max="12326" width="20.140625" style="57" customWidth="1"/>
    <col min="12327" max="12327" width="15" style="57" customWidth="1"/>
    <col min="12328" max="12328" width="11.7109375" style="57" customWidth="1"/>
    <col min="12329" max="12329" width="21" style="57" customWidth="1"/>
    <col min="12330" max="12330" width="21.5703125" style="57" customWidth="1"/>
    <col min="12331" max="12331" width="23.140625" style="57" customWidth="1"/>
    <col min="12332" max="12332" width="9" style="57" customWidth="1"/>
    <col min="12333" max="12333" width="20.5703125" style="57" customWidth="1"/>
    <col min="12334" max="12334" width="20.85546875" style="57" customWidth="1"/>
    <col min="12335" max="12335" width="26.140625" style="57" customWidth="1"/>
    <col min="12336" max="12336" width="13.7109375" style="57" customWidth="1"/>
    <col min="12337" max="12560" width="8.85546875" style="57"/>
    <col min="12561" max="12561" width="18.85546875" style="57" customWidth="1"/>
    <col min="12562" max="12562" width="14.7109375" style="57" customWidth="1"/>
    <col min="12563" max="12563" width="46.42578125" style="57" customWidth="1"/>
    <col min="12564" max="12564" width="19.7109375" style="57" customWidth="1"/>
    <col min="12565" max="12565" width="15.85546875" style="57" customWidth="1"/>
    <col min="12566" max="12566" width="19.42578125" style="57" customWidth="1"/>
    <col min="12567" max="12567" width="7.85546875" style="57" customWidth="1"/>
    <col min="12568" max="12568" width="14.5703125" style="57" customWidth="1"/>
    <col min="12569" max="12569" width="20.140625" style="57" customWidth="1"/>
    <col min="12570" max="12570" width="24.85546875" style="57" customWidth="1"/>
    <col min="12571" max="12571" width="24.5703125" style="57" customWidth="1"/>
    <col min="12572" max="12572" width="20.5703125" style="57" customWidth="1"/>
    <col min="12573" max="12573" width="14.140625" style="57" customWidth="1"/>
    <col min="12574" max="12574" width="24.5703125" style="57" customWidth="1"/>
    <col min="12575" max="12575" width="15.85546875" style="57" customWidth="1"/>
    <col min="12576" max="12576" width="20.5703125" style="57" customWidth="1"/>
    <col min="12577" max="12577" width="23" style="57" customWidth="1"/>
    <col min="12578" max="12578" width="14.140625" style="57" customWidth="1"/>
    <col min="12579" max="12579" width="28.85546875" style="57" customWidth="1"/>
    <col min="12580" max="12580" width="13.140625" style="57" customWidth="1"/>
    <col min="12581" max="12581" width="10.28515625" style="57" customWidth="1"/>
    <col min="12582" max="12582" width="20.140625" style="57" customWidth="1"/>
    <col min="12583" max="12583" width="15" style="57" customWidth="1"/>
    <col min="12584" max="12584" width="11.7109375" style="57" customWidth="1"/>
    <col min="12585" max="12585" width="21" style="57" customWidth="1"/>
    <col min="12586" max="12586" width="21.5703125" style="57" customWidth="1"/>
    <col min="12587" max="12587" width="23.140625" style="57" customWidth="1"/>
    <col min="12588" max="12588" width="9" style="57" customWidth="1"/>
    <col min="12589" max="12589" width="20.5703125" style="57" customWidth="1"/>
    <col min="12590" max="12590" width="20.85546875" style="57" customWidth="1"/>
    <col min="12591" max="12591" width="26.140625" style="57" customWidth="1"/>
    <col min="12592" max="12592" width="13.7109375" style="57" customWidth="1"/>
    <col min="12593" max="12816" width="8.85546875" style="57"/>
    <col min="12817" max="12817" width="18.85546875" style="57" customWidth="1"/>
    <col min="12818" max="12818" width="14.7109375" style="57" customWidth="1"/>
    <col min="12819" max="12819" width="46.42578125" style="57" customWidth="1"/>
    <col min="12820" max="12820" width="19.7109375" style="57" customWidth="1"/>
    <col min="12821" max="12821" width="15.85546875" style="57" customWidth="1"/>
    <col min="12822" max="12822" width="19.42578125" style="57" customWidth="1"/>
    <col min="12823" max="12823" width="7.85546875" style="57" customWidth="1"/>
    <col min="12824" max="12824" width="14.5703125" style="57" customWidth="1"/>
    <col min="12825" max="12825" width="20.140625" style="57" customWidth="1"/>
    <col min="12826" max="12826" width="24.85546875" style="57" customWidth="1"/>
    <col min="12827" max="12827" width="24.5703125" style="57" customWidth="1"/>
    <col min="12828" max="12828" width="20.5703125" style="57" customWidth="1"/>
    <col min="12829" max="12829" width="14.140625" style="57" customWidth="1"/>
    <col min="12830" max="12830" width="24.5703125" style="57" customWidth="1"/>
    <col min="12831" max="12831" width="15.85546875" style="57" customWidth="1"/>
    <col min="12832" max="12832" width="20.5703125" style="57" customWidth="1"/>
    <col min="12833" max="12833" width="23" style="57" customWidth="1"/>
    <col min="12834" max="12834" width="14.140625" style="57" customWidth="1"/>
    <col min="12835" max="12835" width="28.85546875" style="57" customWidth="1"/>
    <col min="12836" max="12836" width="13.140625" style="57" customWidth="1"/>
    <col min="12837" max="12837" width="10.28515625" style="57" customWidth="1"/>
    <col min="12838" max="12838" width="20.140625" style="57" customWidth="1"/>
    <col min="12839" max="12839" width="15" style="57" customWidth="1"/>
    <col min="12840" max="12840" width="11.7109375" style="57" customWidth="1"/>
    <col min="12841" max="12841" width="21" style="57" customWidth="1"/>
    <col min="12842" max="12842" width="21.5703125" style="57" customWidth="1"/>
    <col min="12843" max="12843" width="23.140625" style="57" customWidth="1"/>
    <col min="12844" max="12844" width="9" style="57" customWidth="1"/>
    <col min="12845" max="12845" width="20.5703125" style="57" customWidth="1"/>
    <col min="12846" max="12846" width="20.85546875" style="57" customWidth="1"/>
    <col min="12847" max="12847" width="26.140625" style="57" customWidth="1"/>
    <col min="12848" max="12848" width="13.7109375" style="57" customWidth="1"/>
    <col min="12849" max="13072" width="8.85546875" style="57"/>
    <col min="13073" max="13073" width="18.85546875" style="57" customWidth="1"/>
    <col min="13074" max="13074" width="14.7109375" style="57" customWidth="1"/>
    <col min="13075" max="13075" width="46.42578125" style="57" customWidth="1"/>
    <col min="13076" max="13076" width="19.7109375" style="57" customWidth="1"/>
    <col min="13077" max="13077" width="15.85546875" style="57" customWidth="1"/>
    <col min="13078" max="13078" width="19.42578125" style="57" customWidth="1"/>
    <col min="13079" max="13079" width="7.85546875" style="57" customWidth="1"/>
    <col min="13080" max="13080" width="14.5703125" style="57" customWidth="1"/>
    <col min="13081" max="13081" width="20.140625" style="57" customWidth="1"/>
    <col min="13082" max="13082" width="24.85546875" style="57" customWidth="1"/>
    <col min="13083" max="13083" width="24.5703125" style="57" customWidth="1"/>
    <col min="13084" max="13084" width="20.5703125" style="57" customWidth="1"/>
    <col min="13085" max="13085" width="14.140625" style="57" customWidth="1"/>
    <col min="13086" max="13086" width="24.5703125" style="57" customWidth="1"/>
    <col min="13087" max="13087" width="15.85546875" style="57" customWidth="1"/>
    <col min="13088" max="13088" width="20.5703125" style="57" customWidth="1"/>
    <col min="13089" max="13089" width="23" style="57" customWidth="1"/>
    <col min="13090" max="13090" width="14.140625" style="57" customWidth="1"/>
    <col min="13091" max="13091" width="28.85546875" style="57" customWidth="1"/>
    <col min="13092" max="13092" width="13.140625" style="57" customWidth="1"/>
    <col min="13093" max="13093" width="10.28515625" style="57" customWidth="1"/>
    <col min="13094" max="13094" width="20.140625" style="57" customWidth="1"/>
    <col min="13095" max="13095" width="15" style="57" customWidth="1"/>
    <col min="13096" max="13096" width="11.7109375" style="57" customWidth="1"/>
    <col min="13097" max="13097" width="21" style="57" customWidth="1"/>
    <col min="13098" max="13098" width="21.5703125" style="57" customWidth="1"/>
    <col min="13099" max="13099" width="23.140625" style="57" customWidth="1"/>
    <col min="13100" max="13100" width="9" style="57" customWidth="1"/>
    <col min="13101" max="13101" width="20.5703125" style="57" customWidth="1"/>
    <col min="13102" max="13102" width="20.85546875" style="57" customWidth="1"/>
    <col min="13103" max="13103" width="26.140625" style="57" customWidth="1"/>
    <col min="13104" max="13104" width="13.7109375" style="57" customWidth="1"/>
    <col min="13105" max="13328" width="8.85546875" style="57"/>
    <col min="13329" max="13329" width="18.85546875" style="57" customWidth="1"/>
    <col min="13330" max="13330" width="14.7109375" style="57" customWidth="1"/>
    <col min="13331" max="13331" width="46.42578125" style="57" customWidth="1"/>
    <col min="13332" max="13332" width="19.7109375" style="57" customWidth="1"/>
    <col min="13333" max="13333" width="15.85546875" style="57" customWidth="1"/>
    <col min="13334" max="13334" width="19.42578125" style="57" customWidth="1"/>
    <col min="13335" max="13335" width="7.85546875" style="57" customWidth="1"/>
    <col min="13336" max="13336" width="14.5703125" style="57" customWidth="1"/>
    <col min="13337" max="13337" width="20.140625" style="57" customWidth="1"/>
    <col min="13338" max="13338" width="24.85546875" style="57" customWidth="1"/>
    <col min="13339" max="13339" width="24.5703125" style="57" customWidth="1"/>
    <col min="13340" max="13340" width="20.5703125" style="57" customWidth="1"/>
    <col min="13341" max="13341" width="14.140625" style="57" customWidth="1"/>
    <col min="13342" max="13342" width="24.5703125" style="57" customWidth="1"/>
    <col min="13343" max="13343" width="15.85546875" style="57" customWidth="1"/>
    <col min="13344" max="13344" width="20.5703125" style="57" customWidth="1"/>
    <col min="13345" max="13345" width="23" style="57" customWidth="1"/>
    <col min="13346" max="13346" width="14.140625" style="57" customWidth="1"/>
    <col min="13347" max="13347" width="28.85546875" style="57" customWidth="1"/>
    <col min="13348" max="13348" width="13.140625" style="57" customWidth="1"/>
    <col min="13349" max="13349" width="10.28515625" style="57" customWidth="1"/>
    <col min="13350" max="13350" width="20.140625" style="57" customWidth="1"/>
    <col min="13351" max="13351" width="15" style="57" customWidth="1"/>
    <col min="13352" max="13352" width="11.7109375" style="57" customWidth="1"/>
    <col min="13353" max="13353" width="21" style="57" customWidth="1"/>
    <col min="13354" max="13354" width="21.5703125" style="57" customWidth="1"/>
    <col min="13355" max="13355" width="23.140625" style="57" customWidth="1"/>
    <col min="13356" max="13356" width="9" style="57" customWidth="1"/>
    <col min="13357" max="13357" width="20.5703125" style="57" customWidth="1"/>
    <col min="13358" max="13358" width="20.85546875" style="57" customWidth="1"/>
    <col min="13359" max="13359" width="26.140625" style="57" customWidth="1"/>
    <col min="13360" max="13360" width="13.7109375" style="57" customWidth="1"/>
    <col min="13361" max="13584" width="8.85546875" style="57"/>
    <col min="13585" max="13585" width="18.85546875" style="57" customWidth="1"/>
    <col min="13586" max="13586" width="14.7109375" style="57" customWidth="1"/>
    <col min="13587" max="13587" width="46.42578125" style="57" customWidth="1"/>
    <col min="13588" max="13588" width="19.7109375" style="57" customWidth="1"/>
    <col min="13589" max="13589" width="15.85546875" style="57" customWidth="1"/>
    <col min="13590" max="13590" width="19.42578125" style="57" customWidth="1"/>
    <col min="13591" max="13591" width="7.85546875" style="57" customWidth="1"/>
    <col min="13592" max="13592" width="14.5703125" style="57" customWidth="1"/>
    <col min="13593" max="13593" width="20.140625" style="57" customWidth="1"/>
    <col min="13594" max="13594" width="24.85546875" style="57" customWidth="1"/>
    <col min="13595" max="13595" width="24.5703125" style="57" customWidth="1"/>
    <col min="13596" max="13596" width="20.5703125" style="57" customWidth="1"/>
    <col min="13597" max="13597" width="14.140625" style="57" customWidth="1"/>
    <col min="13598" max="13598" width="24.5703125" style="57" customWidth="1"/>
    <col min="13599" max="13599" width="15.85546875" style="57" customWidth="1"/>
    <col min="13600" max="13600" width="20.5703125" style="57" customWidth="1"/>
    <col min="13601" max="13601" width="23" style="57" customWidth="1"/>
    <col min="13602" max="13602" width="14.140625" style="57" customWidth="1"/>
    <col min="13603" max="13603" width="28.85546875" style="57" customWidth="1"/>
    <col min="13604" max="13604" width="13.140625" style="57" customWidth="1"/>
    <col min="13605" max="13605" width="10.28515625" style="57" customWidth="1"/>
    <col min="13606" max="13606" width="20.140625" style="57" customWidth="1"/>
    <col min="13607" max="13607" width="15" style="57" customWidth="1"/>
    <col min="13608" max="13608" width="11.7109375" style="57" customWidth="1"/>
    <col min="13609" max="13609" width="21" style="57" customWidth="1"/>
    <col min="13610" max="13610" width="21.5703125" style="57" customWidth="1"/>
    <col min="13611" max="13611" width="23.140625" style="57" customWidth="1"/>
    <col min="13612" max="13612" width="9" style="57" customWidth="1"/>
    <col min="13613" max="13613" width="20.5703125" style="57" customWidth="1"/>
    <col min="13614" max="13614" width="20.85546875" style="57" customWidth="1"/>
    <col min="13615" max="13615" width="26.140625" style="57" customWidth="1"/>
    <col min="13616" max="13616" width="13.7109375" style="57" customWidth="1"/>
    <col min="13617" max="13840" width="8.85546875" style="57"/>
    <col min="13841" max="13841" width="18.85546875" style="57" customWidth="1"/>
    <col min="13842" max="13842" width="14.7109375" style="57" customWidth="1"/>
    <col min="13843" max="13843" width="46.42578125" style="57" customWidth="1"/>
    <col min="13844" max="13844" width="19.7109375" style="57" customWidth="1"/>
    <col min="13845" max="13845" width="15.85546875" style="57" customWidth="1"/>
    <col min="13846" max="13846" width="19.42578125" style="57" customWidth="1"/>
    <col min="13847" max="13847" width="7.85546875" style="57" customWidth="1"/>
    <col min="13848" max="13848" width="14.5703125" style="57" customWidth="1"/>
    <col min="13849" max="13849" width="20.140625" style="57" customWidth="1"/>
    <col min="13850" max="13850" width="24.85546875" style="57" customWidth="1"/>
    <col min="13851" max="13851" width="24.5703125" style="57" customWidth="1"/>
    <col min="13852" max="13852" width="20.5703125" style="57" customWidth="1"/>
    <col min="13853" max="13853" width="14.140625" style="57" customWidth="1"/>
    <col min="13854" max="13854" width="24.5703125" style="57" customWidth="1"/>
    <col min="13855" max="13855" width="15.85546875" style="57" customWidth="1"/>
    <col min="13856" max="13856" width="20.5703125" style="57" customWidth="1"/>
    <col min="13857" max="13857" width="23" style="57" customWidth="1"/>
    <col min="13858" max="13858" width="14.140625" style="57" customWidth="1"/>
    <col min="13859" max="13859" width="28.85546875" style="57" customWidth="1"/>
    <col min="13860" max="13860" width="13.140625" style="57" customWidth="1"/>
    <col min="13861" max="13861" width="10.28515625" style="57" customWidth="1"/>
    <col min="13862" max="13862" width="20.140625" style="57" customWidth="1"/>
    <col min="13863" max="13863" width="15" style="57" customWidth="1"/>
    <col min="13864" max="13864" width="11.7109375" style="57" customWidth="1"/>
    <col min="13865" max="13865" width="21" style="57" customWidth="1"/>
    <col min="13866" max="13866" width="21.5703125" style="57" customWidth="1"/>
    <col min="13867" max="13867" width="23.140625" style="57" customWidth="1"/>
    <col min="13868" max="13868" width="9" style="57" customWidth="1"/>
    <col min="13869" max="13869" width="20.5703125" style="57" customWidth="1"/>
    <col min="13870" max="13870" width="20.85546875" style="57" customWidth="1"/>
    <col min="13871" max="13871" width="26.140625" style="57" customWidth="1"/>
    <col min="13872" max="13872" width="13.7109375" style="57" customWidth="1"/>
    <col min="13873" max="14096" width="8.85546875" style="57"/>
    <col min="14097" max="14097" width="18.85546875" style="57" customWidth="1"/>
    <col min="14098" max="14098" width="14.7109375" style="57" customWidth="1"/>
    <col min="14099" max="14099" width="46.42578125" style="57" customWidth="1"/>
    <col min="14100" max="14100" width="19.7109375" style="57" customWidth="1"/>
    <col min="14101" max="14101" width="15.85546875" style="57" customWidth="1"/>
    <col min="14102" max="14102" width="19.42578125" style="57" customWidth="1"/>
    <col min="14103" max="14103" width="7.85546875" style="57" customWidth="1"/>
    <col min="14104" max="14104" width="14.5703125" style="57" customWidth="1"/>
    <col min="14105" max="14105" width="20.140625" style="57" customWidth="1"/>
    <col min="14106" max="14106" width="24.85546875" style="57" customWidth="1"/>
    <col min="14107" max="14107" width="24.5703125" style="57" customWidth="1"/>
    <col min="14108" max="14108" width="20.5703125" style="57" customWidth="1"/>
    <col min="14109" max="14109" width="14.140625" style="57" customWidth="1"/>
    <col min="14110" max="14110" width="24.5703125" style="57" customWidth="1"/>
    <col min="14111" max="14111" width="15.85546875" style="57" customWidth="1"/>
    <col min="14112" max="14112" width="20.5703125" style="57" customWidth="1"/>
    <col min="14113" max="14113" width="23" style="57" customWidth="1"/>
    <col min="14114" max="14114" width="14.140625" style="57" customWidth="1"/>
    <col min="14115" max="14115" width="28.85546875" style="57" customWidth="1"/>
    <col min="14116" max="14116" width="13.140625" style="57" customWidth="1"/>
    <col min="14117" max="14117" width="10.28515625" style="57" customWidth="1"/>
    <col min="14118" max="14118" width="20.140625" style="57" customWidth="1"/>
    <col min="14119" max="14119" width="15" style="57" customWidth="1"/>
    <col min="14120" max="14120" width="11.7109375" style="57" customWidth="1"/>
    <col min="14121" max="14121" width="21" style="57" customWidth="1"/>
    <col min="14122" max="14122" width="21.5703125" style="57" customWidth="1"/>
    <col min="14123" max="14123" width="23.140625" style="57" customWidth="1"/>
    <col min="14124" max="14124" width="9" style="57" customWidth="1"/>
    <col min="14125" max="14125" width="20.5703125" style="57" customWidth="1"/>
    <col min="14126" max="14126" width="20.85546875" style="57" customWidth="1"/>
    <col min="14127" max="14127" width="26.140625" style="57" customWidth="1"/>
    <col min="14128" max="14128" width="13.7109375" style="57" customWidth="1"/>
    <col min="14129" max="14352" width="8.85546875" style="57"/>
    <col min="14353" max="14353" width="18.85546875" style="57" customWidth="1"/>
    <col min="14354" max="14354" width="14.7109375" style="57" customWidth="1"/>
    <col min="14355" max="14355" width="46.42578125" style="57" customWidth="1"/>
    <col min="14356" max="14356" width="19.7109375" style="57" customWidth="1"/>
    <col min="14357" max="14357" width="15.85546875" style="57" customWidth="1"/>
    <col min="14358" max="14358" width="19.42578125" style="57" customWidth="1"/>
    <col min="14359" max="14359" width="7.85546875" style="57" customWidth="1"/>
    <col min="14360" max="14360" width="14.5703125" style="57" customWidth="1"/>
    <col min="14361" max="14361" width="20.140625" style="57" customWidth="1"/>
    <col min="14362" max="14362" width="24.85546875" style="57" customWidth="1"/>
    <col min="14363" max="14363" width="24.5703125" style="57" customWidth="1"/>
    <col min="14364" max="14364" width="20.5703125" style="57" customWidth="1"/>
    <col min="14365" max="14365" width="14.140625" style="57" customWidth="1"/>
    <col min="14366" max="14366" width="24.5703125" style="57" customWidth="1"/>
    <col min="14367" max="14367" width="15.85546875" style="57" customWidth="1"/>
    <col min="14368" max="14368" width="20.5703125" style="57" customWidth="1"/>
    <col min="14369" max="14369" width="23" style="57" customWidth="1"/>
    <col min="14370" max="14370" width="14.140625" style="57" customWidth="1"/>
    <col min="14371" max="14371" width="28.85546875" style="57" customWidth="1"/>
    <col min="14372" max="14372" width="13.140625" style="57" customWidth="1"/>
    <col min="14373" max="14373" width="10.28515625" style="57" customWidth="1"/>
    <col min="14374" max="14374" width="20.140625" style="57" customWidth="1"/>
    <col min="14375" max="14375" width="15" style="57" customWidth="1"/>
    <col min="14376" max="14376" width="11.7109375" style="57" customWidth="1"/>
    <col min="14377" max="14377" width="21" style="57" customWidth="1"/>
    <col min="14378" max="14378" width="21.5703125" style="57" customWidth="1"/>
    <col min="14379" max="14379" width="23.140625" style="57" customWidth="1"/>
    <col min="14380" max="14380" width="9" style="57" customWidth="1"/>
    <col min="14381" max="14381" width="20.5703125" style="57" customWidth="1"/>
    <col min="14382" max="14382" width="20.85546875" style="57" customWidth="1"/>
    <col min="14383" max="14383" width="26.140625" style="57" customWidth="1"/>
    <col min="14384" max="14384" width="13.7109375" style="57" customWidth="1"/>
    <col min="14385" max="14608" width="8.85546875" style="57"/>
    <col min="14609" max="14609" width="18.85546875" style="57" customWidth="1"/>
    <col min="14610" max="14610" width="14.7109375" style="57" customWidth="1"/>
    <col min="14611" max="14611" width="46.42578125" style="57" customWidth="1"/>
    <col min="14612" max="14612" width="19.7109375" style="57" customWidth="1"/>
    <col min="14613" max="14613" width="15.85546875" style="57" customWidth="1"/>
    <col min="14614" max="14614" width="19.42578125" style="57" customWidth="1"/>
    <col min="14615" max="14615" width="7.85546875" style="57" customWidth="1"/>
    <col min="14616" max="14616" width="14.5703125" style="57" customWidth="1"/>
    <col min="14617" max="14617" width="20.140625" style="57" customWidth="1"/>
    <col min="14618" max="14618" width="24.85546875" style="57" customWidth="1"/>
    <col min="14619" max="14619" width="24.5703125" style="57" customWidth="1"/>
    <col min="14620" max="14620" width="20.5703125" style="57" customWidth="1"/>
    <col min="14621" max="14621" width="14.140625" style="57" customWidth="1"/>
    <col min="14622" max="14622" width="24.5703125" style="57" customWidth="1"/>
    <col min="14623" max="14623" width="15.85546875" style="57" customWidth="1"/>
    <col min="14624" max="14624" width="20.5703125" style="57" customWidth="1"/>
    <col min="14625" max="14625" width="23" style="57" customWidth="1"/>
    <col min="14626" max="14626" width="14.140625" style="57" customWidth="1"/>
    <col min="14627" max="14627" width="28.85546875" style="57" customWidth="1"/>
    <col min="14628" max="14628" width="13.140625" style="57" customWidth="1"/>
    <col min="14629" max="14629" width="10.28515625" style="57" customWidth="1"/>
    <col min="14630" max="14630" width="20.140625" style="57" customWidth="1"/>
    <col min="14631" max="14631" width="15" style="57" customWidth="1"/>
    <col min="14632" max="14632" width="11.7109375" style="57" customWidth="1"/>
    <col min="14633" max="14633" width="21" style="57" customWidth="1"/>
    <col min="14634" max="14634" width="21.5703125" style="57" customWidth="1"/>
    <col min="14635" max="14635" width="23.140625" style="57" customWidth="1"/>
    <col min="14636" max="14636" width="9" style="57" customWidth="1"/>
    <col min="14637" max="14637" width="20.5703125" style="57" customWidth="1"/>
    <col min="14638" max="14638" width="20.85546875" style="57" customWidth="1"/>
    <col min="14639" max="14639" width="26.140625" style="57" customWidth="1"/>
    <col min="14640" max="14640" width="13.7109375" style="57" customWidth="1"/>
    <col min="14641" max="14864" width="8.85546875" style="57"/>
    <col min="14865" max="14865" width="18.85546875" style="57" customWidth="1"/>
    <col min="14866" max="14866" width="14.7109375" style="57" customWidth="1"/>
    <col min="14867" max="14867" width="46.42578125" style="57" customWidth="1"/>
    <col min="14868" max="14868" width="19.7109375" style="57" customWidth="1"/>
    <col min="14869" max="14869" width="15.85546875" style="57" customWidth="1"/>
    <col min="14870" max="14870" width="19.42578125" style="57" customWidth="1"/>
    <col min="14871" max="14871" width="7.85546875" style="57" customWidth="1"/>
    <col min="14872" max="14872" width="14.5703125" style="57" customWidth="1"/>
    <col min="14873" max="14873" width="20.140625" style="57" customWidth="1"/>
    <col min="14874" max="14874" width="24.85546875" style="57" customWidth="1"/>
    <col min="14875" max="14875" width="24.5703125" style="57" customWidth="1"/>
    <col min="14876" max="14876" width="20.5703125" style="57" customWidth="1"/>
    <col min="14877" max="14877" width="14.140625" style="57" customWidth="1"/>
    <col min="14878" max="14878" width="24.5703125" style="57" customWidth="1"/>
    <col min="14879" max="14879" width="15.85546875" style="57" customWidth="1"/>
    <col min="14880" max="14880" width="20.5703125" style="57" customWidth="1"/>
    <col min="14881" max="14881" width="23" style="57" customWidth="1"/>
    <col min="14882" max="14882" width="14.140625" style="57" customWidth="1"/>
    <col min="14883" max="14883" width="28.85546875" style="57" customWidth="1"/>
    <col min="14884" max="14884" width="13.140625" style="57" customWidth="1"/>
    <col min="14885" max="14885" width="10.28515625" style="57" customWidth="1"/>
    <col min="14886" max="14886" width="20.140625" style="57" customWidth="1"/>
    <col min="14887" max="14887" width="15" style="57" customWidth="1"/>
    <col min="14888" max="14888" width="11.7109375" style="57" customWidth="1"/>
    <col min="14889" max="14889" width="21" style="57" customWidth="1"/>
    <col min="14890" max="14890" width="21.5703125" style="57" customWidth="1"/>
    <col min="14891" max="14891" width="23.140625" style="57" customWidth="1"/>
    <col min="14892" max="14892" width="9" style="57" customWidth="1"/>
    <col min="14893" max="14893" width="20.5703125" style="57" customWidth="1"/>
    <col min="14894" max="14894" width="20.85546875" style="57" customWidth="1"/>
    <col min="14895" max="14895" width="26.140625" style="57" customWidth="1"/>
    <col min="14896" max="14896" width="13.7109375" style="57" customWidth="1"/>
    <col min="14897" max="15120" width="8.85546875" style="57"/>
    <col min="15121" max="15121" width="18.85546875" style="57" customWidth="1"/>
    <col min="15122" max="15122" width="14.7109375" style="57" customWidth="1"/>
    <col min="15123" max="15123" width="46.42578125" style="57" customWidth="1"/>
    <col min="15124" max="15124" width="19.7109375" style="57" customWidth="1"/>
    <col min="15125" max="15125" width="15.85546875" style="57" customWidth="1"/>
    <col min="15126" max="15126" width="19.42578125" style="57" customWidth="1"/>
    <col min="15127" max="15127" width="7.85546875" style="57" customWidth="1"/>
    <col min="15128" max="15128" width="14.5703125" style="57" customWidth="1"/>
    <col min="15129" max="15129" width="20.140625" style="57" customWidth="1"/>
    <col min="15130" max="15130" width="24.85546875" style="57" customWidth="1"/>
    <col min="15131" max="15131" width="24.5703125" style="57" customWidth="1"/>
    <col min="15132" max="15132" width="20.5703125" style="57" customWidth="1"/>
    <col min="15133" max="15133" width="14.140625" style="57" customWidth="1"/>
    <col min="15134" max="15134" width="24.5703125" style="57" customWidth="1"/>
    <col min="15135" max="15135" width="15.85546875" style="57" customWidth="1"/>
    <col min="15136" max="15136" width="20.5703125" style="57" customWidth="1"/>
    <col min="15137" max="15137" width="23" style="57" customWidth="1"/>
    <col min="15138" max="15138" width="14.140625" style="57" customWidth="1"/>
    <col min="15139" max="15139" width="28.85546875" style="57" customWidth="1"/>
    <col min="15140" max="15140" width="13.140625" style="57" customWidth="1"/>
    <col min="15141" max="15141" width="10.28515625" style="57" customWidth="1"/>
    <col min="15142" max="15142" width="20.140625" style="57" customWidth="1"/>
    <col min="15143" max="15143" width="15" style="57" customWidth="1"/>
    <col min="15144" max="15144" width="11.7109375" style="57" customWidth="1"/>
    <col min="15145" max="15145" width="21" style="57" customWidth="1"/>
    <col min="15146" max="15146" width="21.5703125" style="57" customWidth="1"/>
    <col min="15147" max="15147" width="23.140625" style="57" customWidth="1"/>
    <col min="15148" max="15148" width="9" style="57" customWidth="1"/>
    <col min="15149" max="15149" width="20.5703125" style="57" customWidth="1"/>
    <col min="15150" max="15150" width="20.85546875" style="57" customWidth="1"/>
    <col min="15151" max="15151" width="26.140625" style="57" customWidth="1"/>
    <col min="15152" max="15152" width="13.7109375" style="57" customWidth="1"/>
    <col min="15153" max="15376" width="8.85546875" style="57"/>
    <col min="15377" max="15377" width="18.85546875" style="57" customWidth="1"/>
    <col min="15378" max="15378" width="14.7109375" style="57" customWidth="1"/>
    <col min="15379" max="15379" width="46.42578125" style="57" customWidth="1"/>
    <col min="15380" max="15380" width="19.7109375" style="57" customWidth="1"/>
    <col min="15381" max="15381" width="15.85546875" style="57" customWidth="1"/>
    <col min="15382" max="15382" width="19.42578125" style="57" customWidth="1"/>
    <col min="15383" max="15383" width="7.85546875" style="57" customWidth="1"/>
    <col min="15384" max="15384" width="14.5703125" style="57" customWidth="1"/>
    <col min="15385" max="15385" width="20.140625" style="57" customWidth="1"/>
    <col min="15386" max="15386" width="24.85546875" style="57" customWidth="1"/>
    <col min="15387" max="15387" width="24.5703125" style="57" customWidth="1"/>
    <col min="15388" max="15388" width="20.5703125" style="57" customWidth="1"/>
    <col min="15389" max="15389" width="14.140625" style="57" customWidth="1"/>
    <col min="15390" max="15390" width="24.5703125" style="57" customWidth="1"/>
    <col min="15391" max="15391" width="15.85546875" style="57" customWidth="1"/>
    <col min="15392" max="15392" width="20.5703125" style="57" customWidth="1"/>
    <col min="15393" max="15393" width="23" style="57" customWidth="1"/>
    <col min="15394" max="15394" width="14.140625" style="57" customWidth="1"/>
    <col min="15395" max="15395" width="28.85546875" style="57" customWidth="1"/>
    <col min="15396" max="15396" width="13.140625" style="57" customWidth="1"/>
    <col min="15397" max="15397" width="10.28515625" style="57" customWidth="1"/>
    <col min="15398" max="15398" width="20.140625" style="57" customWidth="1"/>
    <col min="15399" max="15399" width="15" style="57" customWidth="1"/>
    <col min="15400" max="15400" width="11.7109375" style="57" customWidth="1"/>
    <col min="15401" max="15401" width="21" style="57" customWidth="1"/>
    <col min="15402" max="15402" width="21.5703125" style="57" customWidth="1"/>
    <col min="15403" max="15403" width="23.140625" style="57" customWidth="1"/>
    <col min="15404" max="15404" width="9" style="57" customWidth="1"/>
    <col min="15405" max="15405" width="20.5703125" style="57" customWidth="1"/>
    <col min="15406" max="15406" width="20.85546875" style="57" customWidth="1"/>
    <col min="15407" max="15407" width="26.140625" style="57" customWidth="1"/>
    <col min="15408" max="15408" width="13.7109375" style="57" customWidth="1"/>
    <col min="15409" max="16384" width="8.85546875" style="57"/>
  </cols>
  <sheetData>
    <row r="1" spans="1:6" ht="42.75" customHeight="1" x14ac:dyDescent="0.25">
      <c r="A1" s="192"/>
      <c r="B1" s="192"/>
      <c r="C1" s="192"/>
      <c r="D1" s="193" t="s">
        <v>1258</v>
      </c>
      <c r="E1" s="193"/>
      <c r="F1" s="193"/>
    </row>
    <row r="2" spans="1:6" ht="54" customHeight="1" x14ac:dyDescent="0.25">
      <c r="A2" s="194" t="s">
        <v>1245</v>
      </c>
      <c r="B2" s="194"/>
      <c r="C2" s="194"/>
      <c r="D2" s="194"/>
      <c r="E2" s="194"/>
      <c r="F2" s="194"/>
    </row>
    <row r="3" spans="1:6" ht="97.5" customHeight="1" x14ac:dyDescent="0.25">
      <c r="A3" s="69" t="s">
        <v>302</v>
      </c>
      <c r="B3" s="69" t="s">
        <v>300</v>
      </c>
      <c r="C3" s="69" t="s">
        <v>303</v>
      </c>
      <c r="D3" s="69" t="s">
        <v>304</v>
      </c>
      <c r="E3" s="69" t="s">
        <v>305</v>
      </c>
      <c r="F3" s="69" t="s">
        <v>306</v>
      </c>
    </row>
    <row r="4" spans="1:6" ht="18" customHeight="1" x14ac:dyDescent="0.25">
      <c r="A4" s="58" t="s">
        <v>530</v>
      </c>
      <c r="B4" s="59" t="s">
        <v>904</v>
      </c>
      <c r="C4" s="60">
        <v>0.01</v>
      </c>
      <c r="D4" s="60">
        <v>0.01</v>
      </c>
      <c r="F4" s="90">
        <v>32509</v>
      </c>
    </row>
    <row r="5" spans="1:6" ht="21" customHeight="1" x14ac:dyDescent="0.25">
      <c r="A5" s="58" t="s">
        <v>1031</v>
      </c>
      <c r="B5" s="59" t="s">
        <v>531</v>
      </c>
      <c r="C5" s="60">
        <v>0.26</v>
      </c>
      <c r="D5" s="60">
        <v>0.26</v>
      </c>
      <c r="F5" s="90">
        <v>30682</v>
      </c>
    </row>
    <row r="6" spans="1:6" ht="27.75" customHeight="1" x14ac:dyDescent="0.25">
      <c r="A6" s="58" t="s">
        <v>532</v>
      </c>
      <c r="B6" s="59" t="s">
        <v>533</v>
      </c>
      <c r="C6" s="60">
        <v>0.01</v>
      </c>
      <c r="D6" s="60">
        <v>0.01</v>
      </c>
      <c r="F6" s="90">
        <v>26299</v>
      </c>
    </row>
    <row r="7" spans="1:6" ht="24" customHeight="1" x14ac:dyDescent="0.25">
      <c r="A7" s="58" t="s">
        <v>534</v>
      </c>
      <c r="B7" s="71" t="s">
        <v>292</v>
      </c>
      <c r="C7" s="60">
        <v>0.01</v>
      </c>
      <c r="D7" s="60">
        <v>0.01</v>
      </c>
      <c r="F7" s="90">
        <v>26299</v>
      </c>
    </row>
    <row r="8" spans="1:6" ht="19.5" customHeight="1" x14ac:dyDescent="0.25">
      <c r="A8" s="58" t="s">
        <v>535</v>
      </c>
      <c r="B8" s="59" t="s">
        <v>59</v>
      </c>
      <c r="C8" s="60">
        <v>0.01</v>
      </c>
      <c r="D8" s="60">
        <v>0.01</v>
      </c>
      <c r="F8" s="90">
        <v>18264</v>
      </c>
    </row>
    <row r="9" spans="1:6" ht="24.75" customHeight="1" x14ac:dyDescent="0.25">
      <c r="A9" s="58" t="s">
        <v>536</v>
      </c>
      <c r="B9" s="59" t="s">
        <v>293</v>
      </c>
      <c r="C9" s="60">
        <v>0.01</v>
      </c>
      <c r="D9" s="60">
        <v>0.01</v>
      </c>
      <c r="F9" s="90">
        <v>24838</v>
      </c>
    </row>
    <row r="10" spans="1:6" ht="26.25" customHeight="1" x14ac:dyDescent="0.25">
      <c r="A10" s="58" t="s">
        <v>537</v>
      </c>
      <c r="B10" s="59" t="s">
        <v>294</v>
      </c>
      <c r="C10" s="60">
        <v>0.01</v>
      </c>
      <c r="D10" s="60">
        <v>0.01</v>
      </c>
      <c r="F10" s="90">
        <v>35796</v>
      </c>
    </row>
    <row r="11" spans="1:6" ht="24.75" customHeight="1" x14ac:dyDescent="0.25">
      <c r="A11" s="58" t="s">
        <v>538</v>
      </c>
      <c r="B11" s="59" t="s">
        <v>295</v>
      </c>
      <c r="C11" s="60">
        <v>0.01</v>
      </c>
      <c r="D11" s="60">
        <v>0.01</v>
      </c>
      <c r="F11" s="90">
        <v>38718</v>
      </c>
    </row>
    <row r="12" spans="1:6" ht="22.5" x14ac:dyDescent="0.25">
      <c r="A12" s="58" t="s">
        <v>539</v>
      </c>
      <c r="B12" s="59" t="s">
        <v>540</v>
      </c>
      <c r="C12" s="60">
        <v>30266934</v>
      </c>
      <c r="D12" s="60">
        <v>6757576.7599999998</v>
      </c>
      <c r="E12" s="70">
        <f>C12-D12</f>
        <v>23509357.240000002</v>
      </c>
      <c r="F12" s="90">
        <v>42005</v>
      </c>
    </row>
    <row r="13" spans="1:6" ht="18" customHeight="1" x14ac:dyDescent="0.25">
      <c r="A13" s="58" t="s">
        <v>541</v>
      </c>
      <c r="B13" s="59" t="s">
        <v>542</v>
      </c>
      <c r="C13" s="60">
        <v>46153963</v>
      </c>
      <c r="D13" s="60">
        <v>8449158.9499999993</v>
      </c>
      <c r="E13" s="70">
        <f t="shared" ref="E13:E76" si="0">C13-D13</f>
        <v>37704804.049999997</v>
      </c>
      <c r="F13" s="90">
        <v>42736</v>
      </c>
    </row>
    <row r="14" spans="1:6" x14ac:dyDescent="0.25">
      <c r="A14" s="58" t="s">
        <v>543</v>
      </c>
      <c r="B14" s="59" t="s">
        <v>544</v>
      </c>
      <c r="C14" s="60">
        <v>3071407</v>
      </c>
      <c r="D14" s="60">
        <v>1277155.8400000001</v>
      </c>
      <c r="E14" s="70">
        <f t="shared" si="0"/>
        <v>1794251.16</v>
      </c>
      <c r="F14" s="90">
        <v>43101</v>
      </c>
    </row>
    <row r="15" spans="1:6" ht="27" customHeight="1" x14ac:dyDescent="0.25">
      <c r="A15" s="58" t="s">
        <v>545</v>
      </c>
      <c r="B15" s="59" t="s">
        <v>212</v>
      </c>
      <c r="C15" s="60">
        <v>0.01</v>
      </c>
      <c r="D15" s="60">
        <v>0.01</v>
      </c>
      <c r="E15" s="70">
        <f t="shared" si="0"/>
        <v>0</v>
      </c>
      <c r="F15" s="90">
        <v>39448</v>
      </c>
    </row>
    <row r="16" spans="1:6" ht="18" customHeight="1" x14ac:dyDescent="0.25">
      <c r="A16" s="58" t="s">
        <v>1032</v>
      </c>
      <c r="B16" s="59" t="s">
        <v>546</v>
      </c>
      <c r="C16" s="60">
        <v>0.03</v>
      </c>
      <c r="D16" s="60">
        <v>0.03</v>
      </c>
      <c r="E16" s="70">
        <f t="shared" si="0"/>
        <v>0</v>
      </c>
      <c r="F16" s="90">
        <v>33604</v>
      </c>
    </row>
    <row r="17" spans="1:12" ht="18" customHeight="1" x14ac:dyDescent="0.25">
      <c r="A17" s="58" t="s">
        <v>547</v>
      </c>
      <c r="B17" s="59" t="s">
        <v>548</v>
      </c>
      <c r="C17" s="60">
        <v>0.01</v>
      </c>
      <c r="D17" s="60">
        <v>0.01</v>
      </c>
      <c r="E17" s="70">
        <f t="shared" si="0"/>
        <v>0</v>
      </c>
      <c r="F17" s="90">
        <v>36161</v>
      </c>
    </row>
    <row r="18" spans="1:12" ht="32.25" customHeight="1" x14ac:dyDescent="0.25">
      <c r="A18" s="58" t="s">
        <v>549</v>
      </c>
      <c r="B18" s="59" t="s">
        <v>550</v>
      </c>
      <c r="C18" s="60">
        <v>0.01</v>
      </c>
      <c r="D18" s="60">
        <v>0.01</v>
      </c>
      <c r="E18" s="70">
        <f t="shared" si="0"/>
        <v>0</v>
      </c>
      <c r="F18" s="90">
        <v>21916</v>
      </c>
    </row>
    <row r="19" spans="1:12" ht="26.25" customHeight="1" x14ac:dyDescent="0.25">
      <c r="A19" s="58" t="s">
        <v>551</v>
      </c>
      <c r="B19" s="59" t="s">
        <v>1269</v>
      </c>
      <c r="C19" s="60">
        <v>0.01</v>
      </c>
      <c r="D19" s="60">
        <v>0.01</v>
      </c>
      <c r="E19" s="70">
        <f t="shared" si="0"/>
        <v>0</v>
      </c>
      <c r="F19" s="90">
        <v>21916</v>
      </c>
      <c r="L19" s="57" t="s">
        <v>38</v>
      </c>
    </row>
    <row r="20" spans="1:12" ht="18" customHeight="1" x14ac:dyDescent="0.25">
      <c r="A20" s="58" t="s">
        <v>552</v>
      </c>
      <c r="B20" s="59" t="s">
        <v>291</v>
      </c>
      <c r="C20" s="60">
        <v>0.01</v>
      </c>
      <c r="D20" s="60">
        <v>0.01</v>
      </c>
      <c r="E20" s="70">
        <f t="shared" si="0"/>
        <v>0</v>
      </c>
      <c r="F20" s="90">
        <v>42005</v>
      </c>
    </row>
    <row r="21" spans="1:12" ht="18" customHeight="1" x14ac:dyDescent="0.25">
      <c r="A21" s="58" t="s">
        <v>553</v>
      </c>
      <c r="B21" s="59" t="s">
        <v>546</v>
      </c>
      <c r="C21" s="60">
        <v>0.01</v>
      </c>
      <c r="D21" s="60">
        <v>0.01</v>
      </c>
      <c r="E21" s="70">
        <f t="shared" si="0"/>
        <v>0</v>
      </c>
      <c r="F21" s="90">
        <v>43774</v>
      </c>
    </row>
    <row r="22" spans="1:12" ht="18" customHeight="1" x14ac:dyDescent="0.25">
      <c r="A22" s="58" t="s">
        <v>554</v>
      </c>
      <c r="B22" s="59" t="s">
        <v>67</v>
      </c>
      <c r="C22" s="60">
        <v>0.01</v>
      </c>
      <c r="D22" s="60">
        <v>0.01</v>
      </c>
      <c r="E22" s="70">
        <f t="shared" si="0"/>
        <v>0</v>
      </c>
      <c r="F22" s="90">
        <v>35431</v>
      </c>
    </row>
    <row r="23" spans="1:12" ht="18" customHeight="1" x14ac:dyDescent="0.25">
      <c r="A23" s="58" t="s">
        <v>555</v>
      </c>
      <c r="B23" s="59" t="s">
        <v>63</v>
      </c>
      <c r="C23" s="60">
        <v>0.01</v>
      </c>
      <c r="D23" s="60">
        <v>0.01</v>
      </c>
      <c r="E23" s="70">
        <f t="shared" si="0"/>
        <v>0</v>
      </c>
      <c r="F23" s="90">
        <v>18264</v>
      </c>
    </row>
    <row r="24" spans="1:12" ht="18" customHeight="1" x14ac:dyDescent="0.25">
      <c r="A24" s="58" t="s">
        <v>1033</v>
      </c>
      <c r="B24" s="59" t="s">
        <v>556</v>
      </c>
      <c r="C24" s="60">
        <v>0.02</v>
      </c>
      <c r="D24" s="60">
        <v>0.02</v>
      </c>
      <c r="E24" s="70">
        <f t="shared" si="0"/>
        <v>0</v>
      </c>
      <c r="F24" s="90">
        <v>18264</v>
      </c>
    </row>
    <row r="25" spans="1:12" ht="18" customHeight="1" x14ac:dyDescent="0.25">
      <c r="A25" s="58" t="s">
        <v>557</v>
      </c>
      <c r="B25" s="59" t="s">
        <v>71</v>
      </c>
      <c r="C25" s="60">
        <v>0.01</v>
      </c>
      <c r="D25" s="60">
        <v>0.01</v>
      </c>
      <c r="E25" s="70">
        <f t="shared" si="0"/>
        <v>0</v>
      </c>
      <c r="F25" s="90">
        <v>18264</v>
      </c>
    </row>
    <row r="26" spans="1:12" ht="23.25" customHeight="1" x14ac:dyDescent="0.25">
      <c r="A26" s="58" t="s">
        <v>558</v>
      </c>
      <c r="B26" s="59" t="s">
        <v>559</v>
      </c>
      <c r="C26" s="60">
        <v>0.01</v>
      </c>
      <c r="D26" s="60">
        <v>0.01</v>
      </c>
      <c r="E26" s="70">
        <f t="shared" si="0"/>
        <v>0</v>
      </c>
      <c r="F26" s="90">
        <v>18264</v>
      </c>
    </row>
    <row r="27" spans="1:12" ht="27.75" customHeight="1" x14ac:dyDescent="0.25">
      <c r="A27" s="58" t="s">
        <v>1034</v>
      </c>
      <c r="B27" s="59" t="s">
        <v>560</v>
      </c>
      <c r="C27" s="60">
        <v>0.02</v>
      </c>
      <c r="D27" s="60">
        <v>0.02</v>
      </c>
      <c r="E27" s="70">
        <f t="shared" si="0"/>
        <v>0</v>
      </c>
      <c r="F27" s="90">
        <v>37257</v>
      </c>
    </row>
    <row r="28" spans="1:12" ht="28.5" customHeight="1" x14ac:dyDescent="0.25">
      <c r="A28" s="58" t="s">
        <v>1035</v>
      </c>
      <c r="B28" s="59" t="s">
        <v>561</v>
      </c>
      <c r="C28" s="60">
        <v>0.03</v>
      </c>
      <c r="D28" s="60">
        <v>0.03</v>
      </c>
      <c r="E28" s="70">
        <f t="shared" si="0"/>
        <v>0</v>
      </c>
      <c r="F28" s="90">
        <v>43774</v>
      </c>
    </row>
    <row r="29" spans="1:12" ht="22.5" customHeight="1" x14ac:dyDescent="0.25">
      <c r="A29" s="58" t="s">
        <v>562</v>
      </c>
      <c r="B29" s="59" t="s">
        <v>101</v>
      </c>
      <c r="C29" s="60">
        <v>0.01</v>
      </c>
      <c r="D29" s="60">
        <v>0.01</v>
      </c>
      <c r="E29" s="70">
        <f t="shared" si="0"/>
        <v>0</v>
      </c>
      <c r="F29" s="90">
        <v>31048</v>
      </c>
    </row>
    <row r="30" spans="1:12" ht="48" customHeight="1" x14ac:dyDescent="0.25">
      <c r="A30" s="58" t="s">
        <v>563</v>
      </c>
      <c r="B30" s="59" t="s">
        <v>265</v>
      </c>
      <c r="C30" s="60">
        <v>703680</v>
      </c>
      <c r="D30" s="60">
        <v>579363.19999999995</v>
      </c>
      <c r="E30" s="70">
        <f>C30-D30</f>
        <v>124316.80000000005</v>
      </c>
      <c r="F30" s="90">
        <v>32874</v>
      </c>
    </row>
    <row r="31" spans="1:12" ht="18" customHeight="1" x14ac:dyDescent="0.25">
      <c r="A31" s="58" t="s">
        <v>1036</v>
      </c>
      <c r="B31" s="59" t="s">
        <v>564</v>
      </c>
      <c r="C31" s="60">
        <v>288000</v>
      </c>
      <c r="D31" s="60">
        <v>182400</v>
      </c>
      <c r="E31" s="70">
        <f t="shared" si="0"/>
        <v>105600</v>
      </c>
      <c r="F31" s="90">
        <v>42736</v>
      </c>
    </row>
    <row r="32" spans="1:12" ht="18" customHeight="1" x14ac:dyDescent="0.25">
      <c r="A32" s="58" t="s">
        <v>565</v>
      </c>
      <c r="B32" s="59" t="s">
        <v>220</v>
      </c>
      <c r="C32" s="60">
        <v>0.01</v>
      </c>
      <c r="D32" s="60">
        <v>0.01</v>
      </c>
      <c r="E32" s="70">
        <f>C32-D32</f>
        <v>0</v>
      </c>
      <c r="F32" s="90">
        <v>43774</v>
      </c>
    </row>
    <row r="33" spans="1:6" ht="18" customHeight="1" x14ac:dyDescent="0.25">
      <c r="A33" s="58" t="s">
        <v>566</v>
      </c>
      <c r="B33" s="59" t="s">
        <v>55</v>
      </c>
      <c r="C33" s="60">
        <v>0.01</v>
      </c>
      <c r="D33" s="60">
        <v>0.01</v>
      </c>
      <c r="E33" s="70">
        <f t="shared" si="0"/>
        <v>0</v>
      </c>
      <c r="F33" s="90">
        <v>24838</v>
      </c>
    </row>
    <row r="34" spans="1:6" ht="18" customHeight="1" x14ac:dyDescent="0.25">
      <c r="A34" s="58" t="s">
        <v>567</v>
      </c>
      <c r="B34" s="59" t="s">
        <v>56</v>
      </c>
      <c r="C34" s="60">
        <v>0.01</v>
      </c>
      <c r="D34" s="60">
        <v>0.01</v>
      </c>
      <c r="E34" s="70">
        <f t="shared" si="0"/>
        <v>0</v>
      </c>
      <c r="F34" s="90">
        <v>18264</v>
      </c>
    </row>
    <row r="35" spans="1:6" ht="18" customHeight="1" x14ac:dyDescent="0.25">
      <c r="A35" s="58" t="s">
        <v>568</v>
      </c>
      <c r="B35" s="59" t="s">
        <v>569</v>
      </c>
      <c r="C35" s="60">
        <v>0.01</v>
      </c>
      <c r="D35" s="60">
        <v>0.01</v>
      </c>
      <c r="E35" s="70">
        <f t="shared" si="0"/>
        <v>0</v>
      </c>
      <c r="F35" s="90">
        <v>32874</v>
      </c>
    </row>
    <row r="36" spans="1:6" ht="28.5" customHeight="1" x14ac:dyDescent="0.25">
      <c r="A36" s="58" t="s">
        <v>570</v>
      </c>
      <c r="B36" s="59" t="s">
        <v>296</v>
      </c>
      <c r="C36" s="60">
        <v>0.01</v>
      </c>
      <c r="D36" s="60">
        <v>0.01</v>
      </c>
      <c r="E36" s="70">
        <f t="shared" si="0"/>
        <v>0</v>
      </c>
      <c r="F36" s="90">
        <v>43101</v>
      </c>
    </row>
    <row r="37" spans="1:6" ht="18" customHeight="1" x14ac:dyDescent="0.25">
      <c r="A37" s="58" t="s">
        <v>571</v>
      </c>
      <c r="B37" s="59" t="s">
        <v>59</v>
      </c>
      <c r="C37" s="60">
        <v>0.01</v>
      </c>
      <c r="D37" s="60">
        <v>0.01</v>
      </c>
      <c r="E37" s="70">
        <f t="shared" si="0"/>
        <v>0</v>
      </c>
      <c r="F37" s="90">
        <v>18264</v>
      </c>
    </row>
    <row r="38" spans="1:6" ht="27.75" customHeight="1" x14ac:dyDescent="0.25">
      <c r="A38" s="58" t="s">
        <v>572</v>
      </c>
      <c r="B38" s="59" t="s">
        <v>273</v>
      </c>
      <c r="C38" s="60">
        <v>0.01</v>
      </c>
      <c r="D38" s="60">
        <v>0.01</v>
      </c>
      <c r="E38" s="70">
        <f t="shared" si="0"/>
        <v>0</v>
      </c>
      <c r="F38" s="90">
        <v>33239</v>
      </c>
    </row>
    <row r="39" spans="1:6" ht="18" customHeight="1" x14ac:dyDescent="0.25">
      <c r="A39" s="58" t="s">
        <v>1037</v>
      </c>
      <c r="B39" s="59" t="s">
        <v>573</v>
      </c>
      <c r="C39" s="60">
        <v>0.04</v>
      </c>
      <c r="D39" s="60">
        <v>0.04</v>
      </c>
      <c r="E39" s="70">
        <f t="shared" si="0"/>
        <v>0</v>
      </c>
      <c r="F39" s="90">
        <v>18264</v>
      </c>
    </row>
    <row r="40" spans="1:6" ht="29.25" customHeight="1" x14ac:dyDescent="0.25">
      <c r="A40" s="58" t="s">
        <v>574</v>
      </c>
      <c r="B40" s="59" t="s">
        <v>216</v>
      </c>
      <c r="C40" s="60">
        <v>0.01</v>
      </c>
      <c r="D40" s="60">
        <v>0.01</v>
      </c>
      <c r="E40" s="70">
        <f t="shared" si="0"/>
        <v>0</v>
      </c>
      <c r="F40" s="90">
        <v>42005</v>
      </c>
    </row>
    <row r="41" spans="1:6" ht="39" customHeight="1" x14ac:dyDescent="0.25">
      <c r="A41" s="58" t="s">
        <v>575</v>
      </c>
      <c r="B41" s="59" t="s">
        <v>280</v>
      </c>
      <c r="C41" s="60">
        <v>385999134</v>
      </c>
      <c r="D41" s="60">
        <v>366699177.30000001</v>
      </c>
      <c r="E41" s="70">
        <f t="shared" si="0"/>
        <v>19299956.699999988</v>
      </c>
      <c r="F41" s="90">
        <v>37987</v>
      </c>
    </row>
    <row r="42" spans="1:6" ht="21.75" customHeight="1" x14ac:dyDescent="0.25">
      <c r="A42" s="58" t="s">
        <v>576</v>
      </c>
      <c r="B42" s="59" t="s">
        <v>275</v>
      </c>
      <c r="C42" s="60">
        <v>0.01</v>
      </c>
      <c r="D42" s="60">
        <v>0.01</v>
      </c>
      <c r="E42" s="70">
        <f t="shared" si="0"/>
        <v>0</v>
      </c>
      <c r="F42" s="90">
        <v>18264</v>
      </c>
    </row>
    <row r="43" spans="1:6" ht="33.75" customHeight="1" x14ac:dyDescent="0.25">
      <c r="A43" s="58" t="s">
        <v>577</v>
      </c>
      <c r="B43" s="59" t="s">
        <v>578</v>
      </c>
      <c r="C43" s="60">
        <v>0.01</v>
      </c>
      <c r="D43" s="60">
        <v>0.01</v>
      </c>
      <c r="E43" s="70">
        <f t="shared" si="0"/>
        <v>0</v>
      </c>
      <c r="F43" s="90">
        <v>18264</v>
      </c>
    </row>
    <row r="44" spans="1:6" ht="25.5" customHeight="1" x14ac:dyDescent="0.25">
      <c r="A44" s="58" t="s">
        <v>579</v>
      </c>
      <c r="B44" s="59" t="s">
        <v>544</v>
      </c>
      <c r="C44" s="60">
        <v>3071407</v>
      </c>
      <c r="D44" s="60">
        <v>1277155.8400000001</v>
      </c>
      <c r="E44" s="70">
        <f t="shared" si="0"/>
        <v>1794251.16</v>
      </c>
      <c r="F44" s="90">
        <v>43101</v>
      </c>
    </row>
    <row r="45" spans="1:6" ht="28.5" customHeight="1" x14ac:dyDescent="0.25">
      <c r="A45" s="58" t="s">
        <v>580</v>
      </c>
      <c r="B45" s="59" t="s">
        <v>581</v>
      </c>
      <c r="C45" s="60">
        <v>5516578</v>
      </c>
      <c r="D45" s="60">
        <v>605151.77</v>
      </c>
      <c r="E45" s="70">
        <f t="shared" si="0"/>
        <v>4911426.2300000004</v>
      </c>
      <c r="F45" s="90">
        <v>43101</v>
      </c>
    </row>
    <row r="46" spans="1:6" ht="28.5" customHeight="1" x14ac:dyDescent="0.25">
      <c r="A46" s="58" t="s">
        <v>582</v>
      </c>
      <c r="B46" s="59" t="s">
        <v>276</v>
      </c>
      <c r="C46" s="60">
        <v>0.01</v>
      </c>
      <c r="D46" s="60">
        <v>0.01</v>
      </c>
      <c r="E46" s="70">
        <f t="shared" si="0"/>
        <v>0</v>
      </c>
      <c r="F46" s="90">
        <v>32143</v>
      </c>
    </row>
    <row r="47" spans="1:6" ht="18" customHeight="1" x14ac:dyDescent="0.25">
      <c r="A47" s="58" t="s">
        <v>583</v>
      </c>
      <c r="B47" s="59" t="s">
        <v>274</v>
      </c>
      <c r="C47" s="60">
        <v>0.01</v>
      </c>
      <c r="D47" s="60">
        <v>0.01</v>
      </c>
      <c r="E47" s="70">
        <f t="shared" si="0"/>
        <v>0</v>
      </c>
      <c r="F47" s="90">
        <v>27395</v>
      </c>
    </row>
    <row r="48" spans="1:6" ht="18" customHeight="1" x14ac:dyDescent="0.25">
      <c r="A48" s="58" t="s">
        <v>584</v>
      </c>
      <c r="B48" s="59" t="s">
        <v>90</v>
      </c>
      <c r="C48" s="60">
        <v>0.01</v>
      </c>
      <c r="D48" s="60">
        <v>0.01</v>
      </c>
      <c r="E48" s="70">
        <f t="shared" si="0"/>
        <v>0</v>
      </c>
      <c r="F48" s="90">
        <v>18264</v>
      </c>
    </row>
    <row r="49" spans="1:10" ht="41.25" customHeight="1" x14ac:dyDescent="0.25">
      <c r="A49" s="58" t="s">
        <v>585</v>
      </c>
      <c r="B49" s="59" t="s">
        <v>277</v>
      </c>
      <c r="C49" s="60">
        <v>0.01</v>
      </c>
      <c r="D49" s="60">
        <v>0.01</v>
      </c>
      <c r="E49" s="70">
        <f t="shared" si="0"/>
        <v>0</v>
      </c>
      <c r="F49" s="90">
        <v>30682</v>
      </c>
    </row>
    <row r="50" spans="1:10" ht="41.25" customHeight="1" x14ac:dyDescent="0.25">
      <c r="A50" s="58" t="s">
        <v>586</v>
      </c>
      <c r="B50" s="59" t="s">
        <v>278</v>
      </c>
      <c r="C50" s="60">
        <v>0.01</v>
      </c>
      <c r="D50" s="60">
        <v>0.01</v>
      </c>
      <c r="E50" s="70">
        <f t="shared" si="0"/>
        <v>0</v>
      </c>
      <c r="F50" s="90">
        <v>29587</v>
      </c>
    </row>
    <row r="51" spans="1:10" ht="41.25" customHeight="1" x14ac:dyDescent="0.25">
      <c r="A51" s="58" t="s">
        <v>587</v>
      </c>
      <c r="B51" s="59" t="s">
        <v>279</v>
      </c>
      <c r="C51" s="60">
        <v>0.01</v>
      </c>
      <c r="D51" s="60">
        <v>0.01</v>
      </c>
      <c r="E51" s="70">
        <f t="shared" si="0"/>
        <v>0</v>
      </c>
      <c r="F51" s="90">
        <v>18264</v>
      </c>
    </row>
    <row r="52" spans="1:10" ht="18" customHeight="1" x14ac:dyDescent="0.25">
      <c r="A52" s="58" t="s">
        <v>588</v>
      </c>
      <c r="B52" s="59" t="s">
        <v>71</v>
      </c>
      <c r="C52" s="60">
        <v>0.01</v>
      </c>
      <c r="D52" s="60">
        <v>0.01</v>
      </c>
      <c r="E52" s="70">
        <f t="shared" si="0"/>
        <v>0</v>
      </c>
      <c r="F52" s="90">
        <v>24473</v>
      </c>
    </row>
    <row r="53" spans="1:10" ht="36.75" customHeight="1" x14ac:dyDescent="0.25">
      <c r="A53" s="58" t="s">
        <v>589</v>
      </c>
      <c r="B53" s="59" t="s">
        <v>82</v>
      </c>
      <c r="C53" s="60">
        <v>0.01</v>
      </c>
      <c r="D53" s="60">
        <v>0.01</v>
      </c>
      <c r="E53" s="70">
        <f t="shared" si="0"/>
        <v>0</v>
      </c>
      <c r="F53" s="90">
        <v>25569</v>
      </c>
    </row>
    <row r="54" spans="1:10" ht="30" customHeight="1" x14ac:dyDescent="0.25">
      <c r="A54" s="58" t="s">
        <v>590</v>
      </c>
      <c r="B54" s="59" t="s">
        <v>83</v>
      </c>
      <c r="C54" s="60">
        <v>0.01</v>
      </c>
      <c r="D54" s="60">
        <v>0.01</v>
      </c>
      <c r="E54" s="70">
        <f t="shared" si="0"/>
        <v>0</v>
      </c>
      <c r="F54" s="90">
        <v>27395</v>
      </c>
    </row>
    <row r="55" spans="1:10" ht="18" customHeight="1" x14ac:dyDescent="0.25">
      <c r="A55" s="58" t="s">
        <v>591</v>
      </c>
      <c r="B55" s="59" t="s">
        <v>84</v>
      </c>
      <c r="C55" s="60">
        <v>0.01</v>
      </c>
      <c r="D55" s="60">
        <v>0.01</v>
      </c>
      <c r="E55" s="70">
        <f t="shared" si="0"/>
        <v>0</v>
      </c>
      <c r="F55" s="90">
        <v>18264</v>
      </c>
    </row>
    <row r="56" spans="1:10" ht="18" customHeight="1" x14ac:dyDescent="0.25">
      <c r="A56" s="58" t="s">
        <v>592</v>
      </c>
      <c r="B56" s="59" t="s">
        <v>59</v>
      </c>
      <c r="C56" s="60">
        <v>0.01</v>
      </c>
      <c r="D56" s="60">
        <v>0.01</v>
      </c>
      <c r="E56" s="70">
        <f t="shared" si="0"/>
        <v>0</v>
      </c>
      <c r="F56" s="90">
        <v>21916</v>
      </c>
    </row>
    <row r="57" spans="1:10" ht="18" customHeight="1" x14ac:dyDescent="0.25">
      <c r="A57" s="58" t="s">
        <v>593</v>
      </c>
      <c r="B57" s="59" t="s">
        <v>85</v>
      </c>
      <c r="C57" s="60">
        <v>81000</v>
      </c>
      <c r="D57" s="60">
        <v>23490</v>
      </c>
      <c r="E57" s="70">
        <f t="shared" si="0"/>
        <v>57510</v>
      </c>
      <c r="F57" s="90">
        <v>42005</v>
      </c>
    </row>
    <row r="58" spans="1:10" ht="18" customHeight="1" x14ac:dyDescent="0.25">
      <c r="A58" s="58" t="s">
        <v>594</v>
      </c>
      <c r="B58" s="59" t="s">
        <v>595</v>
      </c>
      <c r="C58" s="60">
        <v>517500</v>
      </c>
      <c r="D58" s="60">
        <v>517500</v>
      </c>
      <c r="E58" s="70">
        <f t="shared" si="0"/>
        <v>0</v>
      </c>
      <c r="F58" s="90">
        <v>42736</v>
      </c>
    </row>
    <row r="59" spans="1:10" ht="18" customHeight="1" x14ac:dyDescent="0.25">
      <c r="A59" s="58" t="s">
        <v>596</v>
      </c>
      <c r="B59" s="59" t="s">
        <v>597</v>
      </c>
      <c r="C59" s="60">
        <v>475200</v>
      </c>
      <c r="D59" s="60">
        <v>475200</v>
      </c>
      <c r="E59" s="70">
        <f t="shared" si="0"/>
        <v>0</v>
      </c>
      <c r="F59" s="90">
        <v>42736</v>
      </c>
      <c r="I59" s="72"/>
    </row>
    <row r="60" spans="1:10" ht="18" customHeight="1" x14ac:dyDescent="0.25">
      <c r="A60" s="58" t="s">
        <v>598</v>
      </c>
      <c r="B60" s="59" t="s">
        <v>57</v>
      </c>
      <c r="C60" s="60">
        <v>0.01</v>
      </c>
      <c r="D60" s="60">
        <v>0.01</v>
      </c>
      <c r="E60" s="70">
        <f t="shared" si="0"/>
        <v>0</v>
      </c>
      <c r="F60" s="90">
        <v>18994</v>
      </c>
    </row>
    <row r="61" spans="1:10" ht="18" customHeight="1" x14ac:dyDescent="0.25">
      <c r="A61" s="58" t="s">
        <v>599</v>
      </c>
      <c r="B61" s="59" t="s">
        <v>58</v>
      </c>
      <c r="C61" s="60">
        <v>0.01</v>
      </c>
      <c r="D61" s="60">
        <v>0.01</v>
      </c>
      <c r="E61" s="70">
        <f t="shared" si="0"/>
        <v>0</v>
      </c>
      <c r="F61" s="90">
        <v>18994</v>
      </c>
    </row>
    <row r="62" spans="1:10" ht="18" customHeight="1" x14ac:dyDescent="0.25">
      <c r="A62" s="58" t="s">
        <v>600</v>
      </c>
      <c r="B62" s="59" t="s">
        <v>59</v>
      </c>
      <c r="C62" s="60">
        <v>0.01</v>
      </c>
      <c r="D62" s="60">
        <v>0.01</v>
      </c>
      <c r="E62" s="70">
        <f t="shared" si="0"/>
        <v>0</v>
      </c>
      <c r="F62" s="90">
        <v>18264</v>
      </c>
    </row>
    <row r="63" spans="1:10" ht="38.25" customHeight="1" x14ac:dyDescent="0.25">
      <c r="A63" s="58" t="s">
        <v>601</v>
      </c>
      <c r="B63" s="59" t="s">
        <v>267</v>
      </c>
      <c r="C63" s="60">
        <v>1937733</v>
      </c>
      <c r="D63" s="60">
        <v>1433922.42</v>
      </c>
      <c r="E63" s="70">
        <f t="shared" si="0"/>
        <v>503810.58000000007</v>
      </c>
      <c r="F63" s="90">
        <v>18994</v>
      </c>
      <c r="G63" s="73"/>
      <c r="H63" s="73"/>
      <c r="I63" s="73"/>
      <c r="J63" s="73"/>
    </row>
    <row r="64" spans="1:10" ht="27.75" customHeight="1" x14ac:dyDescent="0.25">
      <c r="A64" s="58" t="s">
        <v>602</v>
      </c>
      <c r="B64" s="59" t="s">
        <v>60</v>
      </c>
      <c r="C64" s="60">
        <v>1253</v>
      </c>
      <c r="D64" s="60">
        <v>1253</v>
      </c>
      <c r="E64" s="70">
        <f t="shared" si="0"/>
        <v>0</v>
      </c>
      <c r="F64" s="90">
        <v>39814</v>
      </c>
      <c r="G64" s="73"/>
      <c r="H64" s="73"/>
      <c r="I64" s="73"/>
      <c r="J64" s="73"/>
    </row>
    <row r="65" spans="1:7" ht="16.5" customHeight="1" x14ac:dyDescent="0.25">
      <c r="A65" s="58" t="s">
        <v>603</v>
      </c>
      <c r="B65" s="59" t="s">
        <v>266</v>
      </c>
      <c r="C65" s="60">
        <v>176410</v>
      </c>
      <c r="D65" s="60">
        <v>48400.15</v>
      </c>
      <c r="E65" s="70">
        <f t="shared" si="0"/>
        <v>128009.85</v>
      </c>
      <c r="F65" s="90">
        <v>43101</v>
      </c>
    </row>
    <row r="66" spans="1:7" ht="15.75" customHeight="1" x14ac:dyDescent="0.25">
      <c r="A66" s="58" t="s">
        <v>1038</v>
      </c>
      <c r="B66" s="59" t="s">
        <v>604</v>
      </c>
      <c r="C66" s="60">
        <v>100000</v>
      </c>
      <c r="D66" s="60">
        <v>70000</v>
      </c>
      <c r="E66" s="70">
        <f t="shared" si="0"/>
        <v>30000</v>
      </c>
      <c r="F66" s="90">
        <v>43101</v>
      </c>
      <c r="G66" s="73"/>
    </row>
    <row r="67" spans="1:7" ht="27" customHeight="1" x14ac:dyDescent="0.25">
      <c r="A67" s="58" t="s">
        <v>1011</v>
      </c>
      <c r="B67" s="59" t="s">
        <v>1010</v>
      </c>
      <c r="C67" s="60">
        <v>0.01</v>
      </c>
      <c r="D67" s="60">
        <v>0.01</v>
      </c>
      <c r="E67" s="70">
        <f t="shared" si="0"/>
        <v>0</v>
      </c>
      <c r="F67" s="90"/>
    </row>
    <row r="68" spans="1:7" ht="45" customHeight="1" x14ac:dyDescent="0.25">
      <c r="A68" s="58" t="s">
        <v>605</v>
      </c>
      <c r="B68" s="59" t="s">
        <v>77</v>
      </c>
      <c r="C68" s="60">
        <v>0.01</v>
      </c>
      <c r="D68" s="60">
        <v>0.01</v>
      </c>
      <c r="E68" s="70">
        <f t="shared" si="0"/>
        <v>0</v>
      </c>
      <c r="F68" s="90">
        <v>24473</v>
      </c>
    </row>
    <row r="69" spans="1:7" ht="39.75" customHeight="1" x14ac:dyDescent="0.25">
      <c r="A69" s="58" t="s">
        <v>606</v>
      </c>
      <c r="B69" s="59" t="s">
        <v>1270</v>
      </c>
      <c r="C69" s="60">
        <v>0.01</v>
      </c>
      <c r="D69" s="60">
        <v>0.01</v>
      </c>
      <c r="E69" s="70">
        <f t="shared" si="0"/>
        <v>0</v>
      </c>
      <c r="F69" s="90">
        <v>24473</v>
      </c>
    </row>
    <row r="70" spans="1:7" ht="31.5" customHeight="1" x14ac:dyDescent="0.25">
      <c r="A70" s="58" t="s">
        <v>607</v>
      </c>
      <c r="B70" s="59" t="s">
        <v>78</v>
      </c>
      <c r="C70" s="60">
        <v>500000</v>
      </c>
      <c r="D70" s="60">
        <v>172010.87</v>
      </c>
      <c r="E70" s="70">
        <f t="shared" si="0"/>
        <v>327989.13</v>
      </c>
      <c r="F70" s="90">
        <v>41640</v>
      </c>
    </row>
    <row r="71" spans="1:7" ht="27" customHeight="1" x14ac:dyDescent="0.25">
      <c r="A71" s="58" t="s">
        <v>608</v>
      </c>
      <c r="B71" s="59" t="s">
        <v>79</v>
      </c>
      <c r="C71" s="60">
        <v>3000000</v>
      </c>
      <c r="D71" s="60">
        <v>1800000</v>
      </c>
      <c r="E71" s="70">
        <f t="shared" si="0"/>
        <v>1200000</v>
      </c>
      <c r="F71" s="90">
        <v>41640</v>
      </c>
    </row>
    <row r="72" spans="1:7" ht="18" customHeight="1" x14ac:dyDescent="0.25">
      <c r="A72" s="58" t="s">
        <v>609</v>
      </c>
      <c r="B72" s="59" t="s">
        <v>80</v>
      </c>
      <c r="C72" s="60">
        <v>0.01</v>
      </c>
      <c r="D72" s="60">
        <v>0.01</v>
      </c>
      <c r="E72" s="70">
        <f t="shared" si="0"/>
        <v>0</v>
      </c>
      <c r="F72" s="90">
        <v>40179</v>
      </c>
    </row>
    <row r="73" spans="1:7" ht="27" customHeight="1" x14ac:dyDescent="0.25">
      <c r="A73" s="58" t="s">
        <v>610</v>
      </c>
      <c r="B73" s="59" t="s">
        <v>81</v>
      </c>
      <c r="C73" s="60">
        <v>0.01</v>
      </c>
      <c r="D73" s="60">
        <v>0.01</v>
      </c>
      <c r="E73" s="70">
        <f t="shared" si="0"/>
        <v>0</v>
      </c>
      <c r="F73" s="90">
        <v>41640</v>
      </c>
    </row>
    <row r="74" spans="1:7" ht="39.75" customHeight="1" x14ac:dyDescent="0.25">
      <c r="A74" s="58" t="s">
        <v>611</v>
      </c>
      <c r="B74" s="59" t="s">
        <v>271</v>
      </c>
      <c r="C74" s="60">
        <v>1908000</v>
      </c>
      <c r="D74" s="60">
        <v>553320</v>
      </c>
      <c r="E74" s="70">
        <f t="shared" si="0"/>
        <v>1354680</v>
      </c>
      <c r="F74" s="90">
        <v>42005</v>
      </c>
    </row>
    <row r="75" spans="1:7" ht="36" customHeight="1" x14ac:dyDescent="0.25">
      <c r="A75" s="58" t="s">
        <v>612</v>
      </c>
      <c r="B75" s="59" t="s">
        <v>283</v>
      </c>
      <c r="C75" s="60">
        <v>4611307</v>
      </c>
      <c r="D75" s="60">
        <v>505846.13</v>
      </c>
      <c r="E75" s="70">
        <f t="shared" si="0"/>
        <v>4105460.87</v>
      </c>
      <c r="F75" s="90">
        <v>43101</v>
      </c>
    </row>
    <row r="76" spans="1:7" ht="18" customHeight="1" x14ac:dyDescent="0.25">
      <c r="A76" s="58" t="s">
        <v>613</v>
      </c>
      <c r="B76" s="59" t="s">
        <v>614</v>
      </c>
      <c r="C76" s="60">
        <v>780000</v>
      </c>
      <c r="D76" s="60">
        <v>780000</v>
      </c>
      <c r="E76" s="70">
        <f t="shared" si="0"/>
        <v>0</v>
      </c>
      <c r="F76" s="90">
        <v>41275</v>
      </c>
    </row>
    <row r="77" spans="1:7" ht="18" customHeight="1" x14ac:dyDescent="0.25">
      <c r="A77" s="58" t="s">
        <v>615</v>
      </c>
      <c r="B77" s="59" t="s">
        <v>62</v>
      </c>
      <c r="C77" s="60">
        <v>0.01</v>
      </c>
      <c r="D77" s="60">
        <v>0.01</v>
      </c>
      <c r="E77" s="70">
        <f t="shared" ref="E77:E140" si="1">C77-D77</f>
        <v>0</v>
      </c>
      <c r="F77" s="90">
        <v>20455</v>
      </c>
    </row>
    <row r="78" spans="1:7" ht="18" customHeight="1" x14ac:dyDescent="0.25">
      <c r="A78" s="58" t="s">
        <v>616</v>
      </c>
      <c r="B78" s="59" t="s">
        <v>63</v>
      </c>
      <c r="C78" s="60">
        <v>1300135</v>
      </c>
      <c r="D78" s="60">
        <v>1300135</v>
      </c>
      <c r="E78" s="70">
        <f t="shared" si="1"/>
        <v>0</v>
      </c>
      <c r="F78" s="90">
        <v>36892</v>
      </c>
    </row>
    <row r="79" spans="1:7" ht="18" customHeight="1" x14ac:dyDescent="0.25">
      <c r="A79" s="58" t="s">
        <v>617</v>
      </c>
      <c r="B79" s="59" t="s">
        <v>64</v>
      </c>
      <c r="C79" s="60">
        <v>4416888</v>
      </c>
      <c r="D79" s="60">
        <v>4416888</v>
      </c>
      <c r="E79" s="70">
        <f t="shared" si="1"/>
        <v>0</v>
      </c>
      <c r="F79" s="90">
        <v>37257</v>
      </c>
    </row>
    <row r="80" spans="1:7" ht="33.75" customHeight="1" x14ac:dyDescent="0.25">
      <c r="A80" s="58" t="s">
        <v>618</v>
      </c>
      <c r="B80" s="59" t="s">
        <v>65</v>
      </c>
      <c r="C80" s="60">
        <v>392000</v>
      </c>
      <c r="D80" s="60">
        <v>392000</v>
      </c>
      <c r="E80" s="70">
        <f t="shared" si="1"/>
        <v>0</v>
      </c>
      <c r="F80" s="90">
        <v>38353</v>
      </c>
    </row>
    <row r="81" spans="1:6" ht="28.5" customHeight="1" x14ac:dyDescent="0.25">
      <c r="A81" s="58" t="s">
        <v>619</v>
      </c>
      <c r="B81" s="59" t="s">
        <v>66</v>
      </c>
      <c r="C81" s="60">
        <v>7300122</v>
      </c>
      <c r="D81" s="60">
        <v>3139052.46</v>
      </c>
      <c r="E81" s="70">
        <f t="shared" si="1"/>
        <v>4161069.54</v>
      </c>
      <c r="F81" s="90">
        <v>39448</v>
      </c>
    </row>
    <row r="82" spans="1:6" ht="30" customHeight="1" x14ac:dyDescent="0.25">
      <c r="A82" s="58" t="s">
        <v>620</v>
      </c>
      <c r="B82" s="59" t="s">
        <v>544</v>
      </c>
      <c r="C82" s="60">
        <v>3071407</v>
      </c>
      <c r="D82" s="60">
        <v>1277155.8400000001</v>
      </c>
      <c r="E82" s="70">
        <f t="shared" si="1"/>
        <v>1794251.16</v>
      </c>
      <c r="F82" s="90">
        <v>43101</v>
      </c>
    </row>
    <row r="83" spans="1:6" ht="18" customHeight="1" x14ac:dyDescent="0.25">
      <c r="A83" s="58" t="s">
        <v>621</v>
      </c>
      <c r="B83" s="59" t="s">
        <v>100</v>
      </c>
      <c r="C83" s="60">
        <v>267561</v>
      </c>
      <c r="D83" s="60">
        <v>91095.56</v>
      </c>
      <c r="E83" s="70">
        <f t="shared" si="1"/>
        <v>176465.44</v>
      </c>
      <c r="F83" s="90">
        <v>42736</v>
      </c>
    </row>
    <row r="84" spans="1:6" ht="31.5" customHeight="1" x14ac:dyDescent="0.25">
      <c r="A84" s="58" t="s">
        <v>622</v>
      </c>
      <c r="B84" s="59" t="s">
        <v>544</v>
      </c>
      <c r="C84" s="60">
        <v>3071407</v>
      </c>
      <c r="D84" s="60">
        <v>1277155.8400000001</v>
      </c>
      <c r="E84" s="70">
        <f t="shared" si="1"/>
        <v>1794251.16</v>
      </c>
      <c r="F84" s="90">
        <v>43101</v>
      </c>
    </row>
    <row r="85" spans="1:6" ht="18" customHeight="1" x14ac:dyDescent="0.25">
      <c r="A85" s="58" t="s">
        <v>623</v>
      </c>
      <c r="B85" s="59" t="s">
        <v>624</v>
      </c>
      <c r="C85" s="60">
        <v>0.01</v>
      </c>
      <c r="D85" s="60">
        <v>0.01</v>
      </c>
      <c r="E85" s="70">
        <f t="shared" si="1"/>
        <v>0</v>
      </c>
      <c r="F85" s="90">
        <v>42005</v>
      </c>
    </row>
    <row r="86" spans="1:6" ht="18" customHeight="1" x14ac:dyDescent="0.25">
      <c r="A86" s="58" t="s">
        <v>625</v>
      </c>
      <c r="B86" s="59" t="s">
        <v>624</v>
      </c>
      <c r="C86" s="60">
        <v>0.01</v>
      </c>
      <c r="D86" s="60">
        <v>0.01</v>
      </c>
      <c r="E86" s="70">
        <f t="shared" si="1"/>
        <v>0</v>
      </c>
      <c r="F86" s="90">
        <v>42005</v>
      </c>
    </row>
    <row r="87" spans="1:6" ht="18" customHeight="1" x14ac:dyDescent="0.25">
      <c r="A87" s="58" t="s">
        <v>626</v>
      </c>
      <c r="B87" s="59" t="s">
        <v>86</v>
      </c>
      <c r="C87" s="60">
        <v>0.01</v>
      </c>
      <c r="D87" s="60">
        <v>0.01</v>
      </c>
      <c r="E87" s="70">
        <f t="shared" si="1"/>
        <v>0</v>
      </c>
      <c r="F87" s="90">
        <v>28491</v>
      </c>
    </row>
    <row r="88" spans="1:6" ht="18" customHeight="1" x14ac:dyDescent="0.25">
      <c r="A88" s="58" t="s">
        <v>627</v>
      </c>
      <c r="B88" s="59" t="s">
        <v>72</v>
      </c>
      <c r="C88" s="60">
        <v>0.01</v>
      </c>
      <c r="D88" s="60">
        <v>0.01</v>
      </c>
      <c r="E88" s="70">
        <f t="shared" si="1"/>
        <v>0</v>
      </c>
      <c r="F88" s="90">
        <v>23743</v>
      </c>
    </row>
    <row r="89" spans="1:6" ht="18" customHeight="1" x14ac:dyDescent="0.25">
      <c r="A89" s="58" t="s">
        <v>628</v>
      </c>
      <c r="B89" s="59" t="s">
        <v>629</v>
      </c>
      <c r="C89" s="60">
        <v>325452208</v>
      </c>
      <c r="D89" s="60">
        <v>64990812.979999997</v>
      </c>
      <c r="E89" s="70">
        <f t="shared" si="1"/>
        <v>260461395.02000001</v>
      </c>
      <c r="F89" s="90">
        <v>42736</v>
      </c>
    </row>
    <row r="90" spans="1:6" ht="18" customHeight="1" x14ac:dyDescent="0.25">
      <c r="A90" s="58" t="s">
        <v>630</v>
      </c>
      <c r="B90" s="59" t="s">
        <v>87</v>
      </c>
      <c r="C90" s="60">
        <v>0.01</v>
      </c>
      <c r="D90" s="60">
        <v>0.01</v>
      </c>
      <c r="E90" s="70">
        <f t="shared" si="1"/>
        <v>0</v>
      </c>
      <c r="F90" s="90">
        <v>37987</v>
      </c>
    </row>
    <row r="91" spans="1:6" ht="18" customHeight="1" x14ac:dyDescent="0.25">
      <c r="A91" s="58" t="s">
        <v>631</v>
      </c>
      <c r="B91" s="59" t="s">
        <v>71</v>
      </c>
      <c r="C91" s="60">
        <v>0.01</v>
      </c>
      <c r="D91" s="60">
        <v>0.01</v>
      </c>
      <c r="E91" s="70">
        <f t="shared" si="1"/>
        <v>0</v>
      </c>
      <c r="F91" s="90">
        <v>25934</v>
      </c>
    </row>
    <row r="92" spans="1:6" ht="18" customHeight="1" x14ac:dyDescent="0.25">
      <c r="A92" s="58" t="s">
        <v>632</v>
      </c>
      <c r="B92" s="59" t="s">
        <v>88</v>
      </c>
      <c r="C92" s="60">
        <v>0.01</v>
      </c>
      <c r="D92" s="60">
        <v>0.01</v>
      </c>
      <c r="E92" s="70">
        <f t="shared" si="1"/>
        <v>0</v>
      </c>
      <c r="F92" s="90">
        <v>18264</v>
      </c>
    </row>
    <row r="93" spans="1:6" ht="18" customHeight="1" x14ac:dyDescent="0.25">
      <c r="A93" s="58" t="s">
        <v>1039</v>
      </c>
      <c r="B93" s="59" t="s">
        <v>84</v>
      </c>
      <c r="C93" s="60">
        <v>0.02</v>
      </c>
      <c r="D93" s="60">
        <v>0.02</v>
      </c>
      <c r="E93" s="70">
        <f t="shared" si="1"/>
        <v>0</v>
      </c>
      <c r="F93" s="90">
        <v>18264</v>
      </c>
    </row>
    <row r="94" spans="1:6" ht="18" customHeight="1" x14ac:dyDescent="0.25">
      <c r="A94" s="58" t="s">
        <v>633</v>
      </c>
      <c r="B94" s="59" t="s">
        <v>84</v>
      </c>
      <c r="C94" s="60">
        <v>0.01</v>
      </c>
      <c r="D94" s="60">
        <v>0.01</v>
      </c>
      <c r="E94" s="70">
        <f t="shared" si="1"/>
        <v>0</v>
      </c>
      <c r="F94" s="90">
        <v>31413</v>
      </c>
    </row>
    <row r="95" spans="1:6" ht="18" customHeight="1" x14ac:dyDescent="0.25">
      <c r="A95" s="58" t="s">
        <v>634</v>
      </c>
      <c r="B95" s="59" t="s">
        <v>89</v>
      </c>
      <c r="C95" s="60">
        <v>0.01</v>
      </c>
      <c r="D95" s="60">
        <v>0.01</v>
      </c>
      <c r="E95" s="70">
        <f t="shared" si="1"/>
        <v>0</v>
      </c>
      <c r="F95" s="90">
        <v>30317</v>
      </c>
    </row>
    <row r="96" spans="1:6" ht="18" customHeight="1" x14ac:dyDescent="0.25">
      <c r="A96" s="58" t="s">
        <v>635</v>
      </c>
      <c r="B96" s="59" t="s">
        <v>59</v>
      </c>
      <c r="C96" s="60">
        <v>0.01</v>
      </c>
      <c r="D96" s="60">
        <v>0.01</v>
      </c>
      <c r="E96" s="70">
        <f t="shared" si="1"/>
        <v>0</v>
      </c>
      <c r="F96" s="90">
        <v>18264</v>
      </c>
    </row>
    <row r="97" spans="1:6" ht="18" customHeight="1" x14ac:dyDescent="0.25">
      <c r="A97" s="58" t="s">
        <v>636</v>
      </c>
      <c r="B97" s="59" t="s">
        <v>61</v>
      </c>
      <c r="C97" s="60">
        <v>3313421</v>
      </c>
      <c r="D97" s="60">
        <v>3004168.37</v>
      </c>
      <c r="E97" s="70">
        <f t="shared" si="1"/>
        <v>309252.62999999989</v>
      </c>
      <c r="F97" s="90">
        <v>35431</v>
      </c>
    </row>
    <row r="98" spans="1:6" ht="25.5" customHeight="1" x14ac:dyDescent="0.25">
      <c r="A98" s="58" t="s">
        <v>637</v>
      </c>
      <c r="B98" s="59" t="s">
        <v>638</v>
      </c>
      <c r="C98" s="60">
        <v>5079364</v>
      </c>
      <c r="D98" s="60">
        <v>481769.88</v>
      </c>
      <c r="E98" s="70">
        <f t="shared" si="1"/>
        <v>4597594.12</v>
      </c>
      <c r="F98" s="90">
        <v>43101</v>
      </c>
    </row>
    <row r="99" spans="1:6" ht="18" customHeight="1" x14ac:dyDescent="0.25">
      <c r="A99" s="58" t="s">
        <v>639</v>
      </c>
      <c r="B99" s="59" t="s">
        <v>91</v>
      </c>
      <c r="C99" s="60">
        <v>0.01</v>
      </c>
      <c r="D99" s="60">
        <v>0.01</v>
      </c>
      <c r="E99" s="70">
        <f t="shared" si="1"/>
        <v>0</v>
      </c>
      <c r="F99" s="90">
        <v>29952</v>
      </c>
    </row>
    <row r="100" spans="1:6" ht="18" customHeight="1" x14ac:dyDescent="0.25">
      <c r="A100" s="58" t="s">
        <v>640</v>
      </c>
      <c r="B100" s="59" t="s">
        <v>227</v>
      </c>
      <c r="C100" s="60">
        <v>0.01</v>
      </c>
      <c r="D100" s="60">
        <v>0.01</v>
      </c>
      <c r="E100" s="70">
        <f t="shared" si="1"/>
        <v>0</v>
      </c>
      <c r="F100" s="90">
        <v>30317</v>
      </c>
    </row>
    <row r="101" spans="1:6" ht="18" customHeight="1" x14ac:dyDescent="0.25">
      <c r="A101" s="58" t="s">
        <v>1040</v>
      </c>
      <c r="B101" s="59" t="s">
        <v>641</v>
      </c>
      <c r="C101" s="60">
        <v>0.02</v>
      </c>
      <c r="D101" s="60">
        <v>0.02</v>
      </c>
      <c r="E101" s="70">
        <f t="shared" si="1"/>
        <v>0</v>
      </c>
      <c r="F101" s="90">
        <v>32874</v>
      </c>
    </row>
    <row r="102" spans="1:6" ht="27.75" customHeight="1" x14ac:dyDescent="0.25">
      <c r="A102" s="58" t="s">
        <v>642</v>
      </c>
      <c r="B102" s="59" t="s">
        <v>544</v>
      </c>
      <c r="C102" s="60">
        <v>3071407</v>
      </c>
      <c r="D102" s="60">
        <v>1277155.8400000001</v>
      </c>
      <c r="E102" s="70">
        <f t="shared" si="1"/>
        <v>1794251.16</v>
      </c>
      <c r="F102" s="90">
        <v>43101</v>
      </c>
    </row>
    <row r="103" spans="1:6" ht="18" customHeight="1" x14ac:dyDescent="0.25">
      <c r="A103" s="58" t="s">
        <v>1041</v>
      </c>
      <c r="B103" s="59" t="s">
        <v>291</v>
      </c>
      <c r="C103" s="60">
        <v>0.18</v>
      </c>
      <c r="D103" s="60">
        <v>0.18</v>
      </c>
      <c r="E103" s="70">
        <f t="shared" si="1"/>
        <v>0</v>
      </c>
      <c r="F103" s="90">
        <v>36526</v>
      </c>
    </row>
    <row r="104" spans="1:6" ht="18" customHeight="1" x14ac:dyDescent="0.25">
      <c r="A104" s="58" t="s">
        <v>643</v>
      </c>
      <c r="B104" s="59" t="s">
        <v>58</v>
      </c>
      <c r="C104" s="60">
        <v>0.01</v>
      </c>
      <c r="D104" s="60">
        <v>0.01</v>
      </c>
      <c r="E104" s="70">
        <f t="shared" si="1"/>
        <v>0</v>
      </c>
      <c r="F104" s="90">
        <v>31413</v>
      </c>
    </row>
    <row r="105" spans="1:6" ht="18" customHeight="1" x14ac:dyDescent="0.25">
      <c r="A105" s="58" t="s">
        <v>644</v>
      </c>
      <c r="B105" s="59" t="s">
        <v>92</v>
      </c>
      <c r="C105" s="60">
        <v>0.01</v>
      </c>
      <c r="D105" s="60">
        <v>0.01</v>
      </c>
      <c r="E105" s="70">
        <f t="shared" si="1"/>
        <v>0</v>
      </c>
      <c r="F105" s="90">
        <v>31413</v>
      </c>
    </row>
    <row r="106" spans="1:6" ht="24.75" customHeight="1" x14ac:dyDescent="0.25">
      <c r="A106" s="58" t="s">
        <v>645</v>
      </c>
      <c r="B106" s="59" t="s">
        <v>646</v>
      </c>
      <c r="C106" s="60">
        <v>0.01</v>
      </c>
      <c r="D106" s="60">
        <v>0.01</v>
      </c>
      <c r="E106" s="70">
        <f t="shared" si="1"/>
        <v>0</v>
      </c>
      <c r="F106" s="90">
        <v>18264</v>
      </c>
    </row>
    <row r="107" spans="1:6" ht="18" customHeight="1" x14ac:dyDescent="0.25">
      <c r="A107" s="58" t="s">
        <v>647</v>
      </c>
      <c r="B107" s="59" t="s">
        <v>648</v>
      </c>
      <c r="C107" s="60">
        <v>0.01</v>
      </c>
      <c r="D107" s="60">
        <v>0.01</v>
      </c>
      <c r="E107" s="70">
        <f t="shared" si="1"/>
        <v>0</v>
      </c>
      <c r="F107" s="90">
        <v>29952</v>
      </c>
    </row>
    <row r="108" spans="1:6" ht="29.25" customHeight="1" x14ac:dyDescent="0.25">
      <c r="A108" s="58" t="s">
        <v>649</v>
      </c>
      <c r="B108" s="59" t="s">
        <v>217</v>
      </c>
      <c r="C108" s="60">
        <v>0.01</v>
      </c>
      <c r="D108" s="60">
        <v>0.01</v>
      </c>
      <c r="E108" s="70">
        <f t="shared" si="1"/>
        <v>0</v>
      </c>
      <c r="F108" s="90">
        <v>31413</v>
      </c>
    </row>
    <row r="109" spans="1:6" ht="18" customHeight="1" x14ac:dyDescent="0.25">
      <c r="A109" s="58" t="s">
        <v>650</v>
      </c>
      <c r="B109" s="59" t="s">
        <v>651</v>
      </c>
      <c r="C109" s="60">
        <v>0.01</v>
      </c>
      <c r="D109" s="60">
        <v>0.01</v>
      </c>
      <c r="E109" s="70">
        <f t="shared" si="1"/>
        <v>0</v>
      </c>
      <c r="F109" s="90">
        <v>18264</v>
      </c>
    </row>
    <row r="110" spans="1:6" ht="26.25" customHeight="1" x14ac:dyDescent="0.25">
      <c r="A110" s="58" t="s">
        <v>652</v>
      </c>
      <c r="B110" s="59" t="s">
        <v>226</v>
      </c>
      <c r="C110" s="60">
        <v>0.01</v>
      </c>
      <c r="D110" s="60">
        <v>0.01</v>
      </c>
      <c r="E110" s="70">
        <f t="shared" si="1"/>
        <v>0</v>
      </c>
      <c r="F110" s="90">
        <v>26299</v>
      </c>
    </row>
    <row r="111" spans="1:6" ht="28.5" customHeight="1" x14ac:dyDescent="0.25">
      <c r="A111" s="58" t="s">
        <v>653</v>
      </c>
      <c r="B111" s="59" t="s">
        <v>225</v>
      </c>
      <c r="C111" s="60">
        <v>0.01</v>
      </c>
      <c r="D111" s="60">
        <v>0.01</v>
      </c>
      <c r="E111" s="70">
        <f t="shared" si="1"/>
        <v>0</v>
      </c>
      <c r="F111" s="90">
        <v>42005</v>
      </c>
    </row>
    <row r="112" spans="1:6" ht="25.5" customHeight="1" x14ac:dyDescent="0.25">
      <c r="A112" s="58" t="s">
        <v>654</v>
      </c>
      <c r="B112" s="59" t="s">
        <v>93</v>
      </c>
      <c r="C112" s="60">
        <v>5525000</v>
      </c>
      <c r="D112" s="60">
        <v>1160250</v>
      </c>
      <c r="E112" s="70">
        <f t="shared" si="1"/>
        <v>4364750</v>
      </c>
      <c r="F112" s="90">
        <v>40544</v>
      </c>
    </row>
    <row r="113" spans="1:6" ht="18" customHeight="1" x14ac:dyDescent="0.25">
      <c r="A113" s="58" t="s">
        <v>1042</v>
      </c>
      <c r="B113" s="59" t="s">
        <v>655</v>
      </c>
      <c r="C113" s="60">
        <v>324720</v>
      </c>
      <c r="D113" s="60">
        <v>211068</v>
      </c>
      <c r="E113" s="70">
        <f t="shared" si="1"/>
        <v>113652</v>
      </c>
      <c r="F113" s="90">
        <v>43466</v>
      </c>
    </row>
    <row r="114" spans="1:6" ht="28.5" customHeight="1" x14ac:dyDescent="0.25">
      <c r="A114" s="58" t="s">
        <v>656</v>
      </c>
      <c r="B114" s="59" t="s">
        <v>65</v>
      </c>
      <c r="C114" s="60">
        <v>162500</v>
      </c>
      <c r="D114" s="60">
        <v>110500</v>
      </c>
      <c r="E114" s="70">
        <f t="shared" si="1"/>
        <v>52000</v>
      </c>
      <c r="F114" s="90">
        <v>40544</v>
      </c>
    </row>
    <row r="115" spans="1:6" ht="18" customHeight="1" x14ac:dyDescent="0.25">
      <c r="A115" s="58" t="s">
        <v>657</v>
      </c>
      <c r="B115" s="59" t="s">
        <v>655</v>
      </c>
      <c r="C115" s="60">
        <v>54120</v>
      </c>
      <c r="D115" s="60">
        <v>46002</v>
      </c>
      <c r="E115" s="70">
        <f t="shared" si="1"/>
        <v>8118</v>
      </c>
      <c r="F115" s="90">
        <v>42736</v>
      </c>
    </row>
    <row r="116" spans="1:6" ht="18" customHeight="1" x14ac:dyDescent="0.25">
      <c r="A116" s="58" t="s">
        <v>658</v>
      </c>
      <c r="B116" s="59" t="s">
        <v>94</v>
      </c>
      <c r="C116" s="60">
        <v>343686</v>
      </c>
      <c r="D116" s="60">
        <v>131107.25</v>
      </c>
      <c r="E116" s="70">
        <f t="shared" si="1"/>
        <v>212578.75</v>
      </c>
      <c r="F116" s="90">
        <v>42370</v>
      </c>
    </row>
    <row r="117" spans="1:6" ht="18" customHeight="1" x14ac:dyDescent="0.25">
      <c r="A117" s="58" t="s">
        <v>659</v>
      </c>
      <c r="B117" s="59" t="s">
        <v>95</v>
      </c>
      <c r="C117" s="60">
        <v>102400</v>
      </c>
      <c r="D117" s="60">
        <v>44373.33</v>
      </c>
      <c r="E117" s="70">
        <f t="shared" si="1"/>
        <v>58026.67</v>
      </c>
      <c r="F117" s="90">
        <v>41640</v>
      </c>
    </row>
    <row r="118" spans="1:6" ht="18" customHeight="1" x14ac:dyDescent="0.25">
      <c r="A118" s="58" t="s">
        <v>660</v>
      </c>
      <c r="B118" s="59" t="s">
        <v>96</v>
      </c>
      <c r="C118" s="60">
        <v>302600</v>
      </c>
      <c r="D118" s="60">
        <v>90780</v>
      </c>
      <c r="E118" s="70">
        <f t="shared" si="1"/>
        <v>211820</v>
      </c>
      <c r="F118" s="90">
        <v>41640</v>
      </c>
    </row>
    <row r="119" spans="1:6" ht="18" customHeight="1" x14ac:dyDescent="0.25">
      <c r="A119" s="58" t="s">
        <v>661</v>
      </c>
      <c r="B119" s="59" t="s">
        <v>97</v>
      </c>
      <c r="C119" s="60">
        <v>557952</v>
      </c>
      <c r="D119" s="60">
        <v>278975.84000000003</v>
      </c>
      <c r="E119" s="70">
        <f t="shared" si="1"/>
        <v>278976.15999999997</v>
      </c>
      <c r="F119" s="90">
        <v>41640</v>
      </c>
    </row>
    <row r="120" spans="1:6" ht="18" customHeight="1" x14ac:dyDescent="0.25">
      <c r="A120" s="58" t="s">
        <v>662</v>
      </c>
      <c r="B120" s="59" t="s">
        <v>222</v>
      </c>
      <c r="C120" s="60">
        <v>271040</v>
      </c>
      <c r="D120" s="60">
        <v>92279.3</v>
      </c>
      <c r="E120" s="70">
        <f t="shared" si="1"/>
        <v>178760.7</v>
      </c>
      <c r="F120" s="90">
        <v>42736</v>
      </c>
    </row>
    <row r="121" spans="1:6" ht="34.5" customHeight="1" x14ac:dyDescent="0.25">
      <c r="A121" s="58" t="s">
        <v>663</v>
      </c>
      <c r="B121" s="59" t="s">
        <v>544</v>
      </c>
      <c r="C121" s="60">
        <v>3071407</v>
      </c>
      <c r="D121" s="60">
        <v>1277155.8400000001</v>
      </c>
      <c r="E121" s="70">
        <f t="shared" si="1"/>
        <v>1794251.16</v>
      </c>
      <c r="F121" s="90">
        <v>43101</v>
      </c>
    </row>
    <row r="122" spans="1:6" ht="22.5" customHeight="1" x14ac:dyDescent="0.25">
      <c r="A122" s="58" t="s">
        <v>664</v>
      </c>
      <c r="B122" s="59" t="s">
        <v>98</v>
      </c>
      <c r="C122" s="60">
        <v>0.01</v>
      </c>
      <c r="D122" s="60">
        <v>0.01</v>
      </c>
      <c r="E122" s="70">
        <f t="shared" si="1"/>
        <v>0</v>
      </c>
      <c r="F122" s="90">
        <v>27030</v>
      </c>
    </row>
    <row r="123" spans="1:6" ht="18" customHeight="1" x14ac:dyDescent="0.25">
      <c r="A123" s="58" t="s">
        <v>665</v>
      </c>
      <c r="B123" s="59" t="s">
        <v>98</v>
      </c>
      <c r="C123" s="60">
        <v>0.01</v>
      </c>
      <c r="D123" s="60">
        <v>0.01</v>
      </c>
      <c r="E123" s="70">
        <f t="shared" si="1"/>
        <v>0</v>
      </c>
      <c r="F123" s="90">
        <v>23743</v>
      </c>
    </row>
    <row r="124" spans="1:6" ht="18" customHeight="1" x14ac:dyDescent="0.25">
      <c r="A124" s="58" t="s">
        <v>666</v>
      </c>
      <c r="B124" s="59" t="s">
        <v>98</v>
      </c>
      <c r="C124" s="60">
        <v>0.01</v>
      </c>
      <c r="D124" s="60">
        <v>0.01</v>
      </c>
      <c r="E124" s="70">
        <f t="shared" si="1"/>
        <v>0</v>
      </c>
      <c r="F124" s="90">
        <v>25934</v>
      </c>
    </row>
    <row r="125" spans="1:6" ht="18" customHeight="1" x14ac:dyDescent="0.25">
      <c r="A125" s="58" t="s">
        <v>667</v>
      </c>
      <c r="B125" s="59" t="s">
        <v>98</v>
      </c>
      <c r="C125" s="60">
        <v>0.01</v>
      </c>
      <c r="D125" s="60">
        <v>0.01</v>
      </c>
      <c r="E125" s="70">
        <f t="shared" si="1"/>
        <v>0</v>
      </c>
      <c r="F125" s="90">
        <v>36526</v>
      </c>
    </row>
    <row r="126" spans="1:6" ht="18" customHeight="1" x14ac:dyDescent="0.25">
      <c r="A126" s="58" t="s">
        <v>668</v>
      </c>
      <c r="B126" s="59" t="s">
        <v>84</v>
      </c>
      <c r="C126" s="60">
        <v>0.01</v>
      </c>
      <c r="D126" s="60">
        <v>0.01</v>
      </c>
      <c r="E126" s="70">
        <f t="shared" si="1"/>
        <v>0</v>
      </c>
      <c r="F126" s="90">
        <v>18264</v>
      </c>
    </row>
    <row r="127" spans="1:6" ht="18" customHeight="1" x14ac:dyDescent="0.25">
      <c r="A127" s="58" t="s">
        <v>669</v>
      </c>
      <c r="B127" s="59" t="s">
        <v>99</v>
      </c>
      <c r="C127" s="60">
        <v>0.01</v>
      </c>
      <c r="D127" s="60">
        <v>0.01</v>
      </c>
      <c r="E127" s="70">
        <f t="shared" si="1"/>
        <v>0</v>
      </c>
      <c r="F127" s="90">
        <v>41640</v>
      </c>
    </row>
    <row r="128" spans="1:6" ht="26.25" customHeight="1" x14ac:dyDescent="0.25">
      <c r="A128" s="58" t="s">
        <v>670</v>
      </c>
      <c r="B128" s="59" t="s">
        <v>290</v>
      </c>
      <c r="C128" s="60">
        <v>465600</v>
      </c>
      <c r="D128" s="60">
        <v>37248</v>
      </c>
      <c r="E128" s="70">
        <f t="shared" si="1"/>
        <v>428352</v>
      </c>
      <c r="F128" s="90">
        <v>43448</v>
      </c>
    </row>
    <row r="129" spans="1:6" ht="21.75" customHeight="1" x14ac:dyDescent="0.25">
      <c r="A129" s="58" t="s">
        <v>1020</v>
      </c>
      <c r="B129" s="59" t="s">
        <v>1043</v>
      </c>
      <c r="C129" s="60">
        <v>0.01</v>
      </c>
      <c r="D129" s="60">
        <v>0.01</v>
      </c>
      <c r="E129" s="70">
        <f t="shared" si="1"/>
        <v>0</v>
      </c>
      <c r="F129" s="90">
        <v>43739</v>
      </c>
    </row>
    <row r="130" spans="1:6" ht="21" customHeight="1" x14ac:dyDescent="0.25">
      <c r="A130" s="58" t="s">
        <v>1044</v>
      </c>
      <c r="B130" s="59" t="s">
        <v>59</v>
      </c>
      <c r="C130" s="60">
        <v>0.01</v>
      </c>
      <c r="D130" s="60">
        <v>0.01</v>
      </c>
      <c r="E130" s="70">
        <f t="shared" si="1"/>
        <v>0</v>
      </c>
      <c r="F130" s="90">
        <v>18264</v>
      </c>
    </row>
    <row r="131" spans="1:6" ht="16.5" customHeight="1" x14ac:dyDescent="0.25">
      <c r="A131" s="58" t="s">
        <v>1021</v>
      </c>
      <c r="B131" s="59" t="s">
        <v>59</v>
      </c>
      <c r="C131" s="60">
        <v>0.02</v>
      </c>
      <c r="D131" s="60">
        <v>0.01</v>
      </c>
      <c r="E131" s="70">
        <f t="shared" si="1"/>
        <v>0.01</v>
      </c>
      <c r="F131" s="90">
        <v>25569</v>
      </c>
    </row>
    <row r="132" spans="1:6" ht="38.25" customHeight="1" x14ac:dyDescent="0.25">
      <c r="A132" s="58" t="s">
        <v>671</v>
      </c>
      <c r="B132" s="59" t="s">
        <v>672</v>
      </c>
      <c r="C132" s="60">
        <v>2953000</v>
      </c>
      <c r="D132" s="60">
        <v>738250</v>
      </c>
      <c r="E132" s="70">
        <f t="shared" si="1"/>
        <v>2214750</v>
      </c>
      <c r="F132" s="90">
        <v>42736</v>
      </c>
    </row>
    <row r="133" spans="1:6" ht="29.25" customHeight="1" x14ac:dyDescent="0.25">
      <c r="A133" s="58" t="s">
        <v>673</v>
      </c>
      <c r="B133" s="59" t="s">
        <v>674</v>
      </c>
      <c r="C133" s="60">
        <v>811453</v>
      </c>
      <c r="D133" s="60">
        <v>97208.639999999999</v>
      </c>
      <c r="E133" s="70">
        <f t="shared" si="1"/>
        <v>714244.36</v>
      </c>
      <c r="F133" s="90">
        <v>42736</v>
      </c>
    </row>
    <row r="134" spans="1:6" ht="18" customHeight="1" x14ac:dyDescent="0.25">
      <c r="A134" s="58" t="s">
        <v>675</v>
      </c>
      <c r="B134" s="59" t="s">
        <v>90</v>
      </c>
      <c r="C134" s="60">
        <v>457</v>
      </c>
      <c r="D134" s="60">
        <v>457</v>
      </c>
      <c r="E134" s="70">
        <f t="shared" si="1"/>
        <v>0</v>
      </c>
      <c r="F134" s="90">
        <v>23743</v>
      </c>
    </row>
    <row r="135" spans="1:6" ht="36" customHeight="1" x14ac:dyDescent="0.25">
      <c r="A135" s="58" t="s">
        <v>676</v>
      </c>
      <c r="B135" s="59" t="s">
        <v>218</v>
      </c>
      <c r="C135" s="60">
        <v>350419218</v>
      </c>
      <c r="D135" s="60">
        <v>217259914.80000001</v>
      </c>
      <c r="E135" s="70">
        <f t="shared" si="1"/>
        <v>133159303.19999999</v>
      </c>
      <c r="F135" s="90">
        <v>23743</v>
      </c>
    </row>
    <row r="136" spans="1:6" ht="34.5" customHeight="1" x14ac:dyDescent="0.25">
      <c r="A136" s="58" t="s">
        <v>677</v>
      </c>
      <c r="B136" s="59" t="s">
        <v>65</v>
      </c>
      <c r="C136" s="60">
        <v>4698430</v>
      </c>
      <c r="D136" s="60">
        <v>1831409.35</v>
      </c>
      <c r="E136" s="70">
        <f t="shared" si="1"/>
        <v>2867020.65</v>
      </c>
      <c r="F136" s="90">
        <v>42370</v>
      </c>
    </row>
    <row r="137" spans="1:6" ht="26.25" customHeight="1" x14ac:dyDescent="0.25">
      <c r="A137" s="58" t="s">
        <v>678</v>
      </c>
      <c r="B137" s="59" t="s">
        <v>69</v>
      </c>
      <c r="C137" s="60">
        <v>446737</v>
      </c>
      <c r="D137" s="60">
        <v>129097.44</v>
      </c>
      <c r="E137" s="70">
        <f t="shared" si="1"/>
        <v>317639.56</v>
      </c>
      <c r="F137" s="90">
        <v>42370</v>
      </c>
    </row>
    <row r="138" spans="1:6" ht="41.25" customHeight="1" x14ac:dyDescent="0.25">
      <c r="A138" s="58" t="s">
        <v>679</v>
      </c>
      <c r="B138" s="59" t="s">
        <v>70</v>
      </c>
      <c r="C138" s="60">
        <v>0.01</v>
      </c>
      <c r="D138" s="60">
        <v>0.01</v>
      </c>
      <c r="E138" s="70">
        <f t="shared" si="1"/>
        <v>0</v>
      </c>
      <c r="F138" s="90">
        <v>34700</v>
      </c>
    </row>
    <row r="139" spans="1:6" ht="25.5" customHeight="1" x14ac:dyDescent="0.25">
      <c r="A139" s="58" t="s">
        <v>680</v>
      </c>
      <c r="B139" s="59" t="s">
        <v>681</v>
      </c>
      <c r="C139" s="60">
        <v>3506752</v>
      </c>
      <c r="D139" s="60">
        <v>384679.99</v>
      </c>
      <c r="E139" s="70">
        <f t="shared" si="1"/>
        <v>3122072.01</v>
      </c>
      <c r="F139" s="90">
        <v>43101</v>
      </c>
    </row>
    <row r="140" spans="1:6" ht="18" customHeight="1" x14ac:dyDescent="0.25">
      <c r="A140" s="58" t="s">
        <v>682</v>
      </c>
      <c r="B140" s="59" t="s">
        <v>71</v>
      </c>
      <c r="C140" s="60">
        <v>0.01</v>
      </c>
      <c r="D140" s="60">
        <v>0.01</v>
      </c>
      <c r="E140" s="70">
        <f t="shared" si="1"/>
        <v>0</v>
      </c>
      <c r="F140" s="90">
        <v>27395</v>
      </c>
    </row>
    <row r="141" spans="1:6" ht="18" customHeight="1" x14ac:dyDescent="0.25">
      <c r="A141" s="58" t="s">
        <v>1045</v>
      </c>
      <c r="B141" s="59" t="s">
        <v>59</v>
      </c>
      <c r="C141" s="60">
        <v>0.02</v>
      </c>
      <c r="D141" s="60">
        <v>0.02</v>
      </c>
      <c r="E141" s="70">
        <f t="shared" ref="E141:E204" si="2">C141-D141</f>
        <v>0</v>
      </c>
      <c r="F141" s="90">
        <v>18264</v>
      </c>
    </row>
    <row r="142" spans="1:6" ht="18" customHeight="1" x14ac:dyDescent="0.25">
      <c r="A142" s="58" t="s">
        <v>683</v>
      </c>
      <c r="B142" s="59" t="s">
        <v>72</v>
      </c>
      <c r="C142" s="60">
        <v>0.01</v>
      </c>
      <c r="D142" s="60">
        <v>0.01</v>
      </c>
      <c r="E142" s="70">
        <f t="shared" si="2"/>
        <v>0</v>
      </c>
      <c r="F142" s="90">
        <v>34700</v>
      </c>
    </row>
    <row r="143" spans="1:6" ht="18" customHeight="1" x14ac:dyDescent="0.25">
      <c r="A143" s="58" t="s">
        <v>684</v>
      </c>
      <c r="B143" s="59" t="s">
        <v>73</v>
      </c>
      <c r="C143" s="60">
        <v>0.01</v>
      </c>
      <c r="D143" s="60">
        <v>0.01</v>
      </c>
      <c r="E143" s="70">
        <f t="shared" si="2"/>
        <v>0</v>
      </c>
      <c r="F143" s="90">
        <v>36526</v>
      </c>
    </row>
    <row r="144" spans="1:6" ht="18" customHeight="1" x14ac:dyDescent="0.25">
      <c r="A144" s="58" t="s">
        <v>685</v>
      </c>
      <c r="B144" s="59" t="s">
        <v>74</v>
      </c>
      <c r="C144" s="60">
        <v>138580</v>
      </c>
      <c r="D144" s="60">
        <v>138580</v>
      </c>
      <c r="E144" s="70">
        <f t="shared" si="2"/>
        <v>0</v>
      </c>
      <c r="F144" s="90">
        <v>22647</v>
      </c>
    </row>
    <row r="145" spans="1:6" ht="18" customHeight="1" x14ac:dyDescent="0.25">
      <c r="A145" s="58" t="s">
        <v>686</v>
      </c>
      <c r="B145" s="59" t="s">
        <v>75</v>
      </c>
      <c r="C145" s="60">
        <v>0.01</v>
      </c>
      <c r="D145" s="60">
        <v>0.01</v>
      </c>
      <c r="E145" s="70">
        <f t="shared" si="2"/>
        <v>0</v>
      </c>
      <c r="F145" s="90">
        <v>18264</v>
      </c>
    </row>
    <row r="146" spans="1:6" ht="18" customHeight="1" x14ac:dyDescent="0.25">
      <c r="A146" s="58" t="s">
        <v>687</v>
      </c>
      <c r="B146" s="59" t="s">
        <v>76</v>
      </c>
      <c r="C146" s="60">
        <v>116250</v>
      </c>
      <c r="D146" s="60">
        <v>116250</v>
      </c>
      <c r="E146" s="70">
        <f t="shared" si="2"/>
        <v>0</v>
      </c>
      <c r="F146" s="90">
        <v>35431</v>
      </c>
    </row>
    <row r="147" spans="1:6" ht="18" customHeight="1" x14ac:dyDescent="0.25">
      <c r="A147" s="58" t="s">
        <v>688</v>
      </c>
      <c r="B147" s="59" t="s">
        <v>285</v>
      </c>
      <c r="C147" s="60">
        <v>15000000</v>
      </c>
      <c r="D147" s="60">
        <v>7550000</v>
      </c>
      <c r="E147" s="70">
        <f t="shared" si="2"/>
        <v>7450000</v>
      </c>
      <c r="F147" s="90">
        <v>39448</v>
      </c>
    </row>
    <row r="148" spans="1:6" ht="18" customHeight="1" x14ac:dyDescent="0.25">
      <c r="A148" s="58" t="s">
        <v>689</v>
      </c>
      <c r="B148" s="59" t="s">
        <v>286</v>
      </c>
      <c r="C148" s="60">
        <v>0.01</v>
      </c>
      <c r="D148" s="60">
        <v>0.01</v>
      </c>
      <c r="E148" s="70">
        <f t="shared" si="2"/>
        <v>0</v>
      </c>
      <c r="F148" s="90">
        <v>35431</v>
      </c>
    </row>
    <row r="149" spans="1:6" ht="24" customHeight="1" x14ac:dyDescent="0.25">
      <c r="A149" s="58" t="s">
        <v>690</v>
      </c>
      <c r="B149" s="59" t="s">
        <v>691</v>
      </c>
      <c r="C149" s="60">
        <v>2015000</v>
      </c>
      <c r="D149" s="60">
        <v>0</v>
      </c>
      <c r="E149" s="70">
        <f t="shared" si="2"/>
        <v>2015000</v>
      </c>
      <c r="F149" s="90">
        <v>31778</v>
      </c>
    </row>
    <row r="150" spans="1:6" ht="18" customHeight="1" x14ac:dyDescent="0.25">
      <c r="A150" s="58" t="s">
        <v>692</v>
      </c>
      <c r="B150" s="59" t="s">
        <v>693</v>
      </c>
      <c r="C150" s="60">
        <v>900</v>
      </c>
      <c r="D150" s="60">
        <v>900</v>
      </c>
      <c r="E150" s="70">
        <f t="shared" si="2"/>
        <v>0</v>
      </c>
      <c r="F150" s="90">
        <v>31048</v>
      </c>
    </row>
    <row r="151" spans="1:6" ht="21" customHeight="1" x14ac:dyDescent="0.25">
      <c r="A151" s="58" t="s">
        <v>697</v>
      </c>
      <c r="B151" s="59" t="s">
        <v>698</v>
      </c>
      <c r="C151" s="60">
        <v>0.01</v>
      </c>
      <c r="D151" s="60">
        <v>0.01</v>
      </c>
      <c r="E151" s="70">
        <f t="shared" si="2"/>
        <v>0</v>
      </c>
      <c r="F151" s="90">
        <v>33239</v>
      </c>
    </row>
    <row r="152" spans="1:6" ht="18.75" customHeight="1" x14ac:dyDescent="0.25">
      <c r="A152" s="58" t="s">
        <v>699</v>
      </c>
      <c r="B152" s="59" t="s">
        <v>700</v>
      </c>
      <c r="C152" s="60">
        <v>8342500</v>
      </c>
      <c r="D152" s="60">
        <v>7786333.3399999999</v>
      </c>
      <c r="E152" s="70">
        <f t="shared" si="2"/>
        <v>556166.66000000015</v>
      </c>
      <c r="F152" s="90">
        <v>38353</v>
      </c>
    </row>
    <row r="153" spans="1:6" ht="50.25" customHeight="1" x14ac:dyDescent="0.25">
      <c r="A153" s="58" t="s">
        <v>701</v>
      </c>
      <c r="B153" s="59" t="s">
        <v>702</v>
      </c>
      <c r="C153" s="60">
        <v>1300784</v>
      </c>
      <c r="D153" s="60">
        <v>433594.67</v>
      </c>
      <c r="E153" s="70">
        <f t="shared" si="2"/>
        <v>867189.33000000007</v>
      </c>
      <c r="F153" s="90">
        <v>39814</v>
      </c>
    </row>
    <row r="154" spans="1:6" ht="33" customHeight="1" x14ac:dyDescent="0.25">
      <c r="A154" s="58" t="s">
        <v>1046</v>
      </c>
      <c r="B154" s="59" t="s">
        <v>1047</v>
      </c>
      <c r="C154" s="60">
        <v>0.5</v>
      </c>
      <c r="D154" s="60">
        <v>0.5</v>
      </c>
      <c r="E154" s="70">
        <f t="shared" si="2"/>
        <v>0</v>
      </c>
      <c r="F154" s="90">
        <v>31413</v>
      </c>
    </row>
    <row r="155" spans="1:6" ht="33" customHeight="1" x14ac:dyDescent="0.25">
      <c r="A155" s="58" t="s">
        <v>703</v>
      </c>
      <c r="B155" s="59" t="s">
        <v>704</v>
      </c>
      <c r="C155" s="60">
        <v>0.01</v>
      </c>
      <c r="D155" s="60">
        <v>0.01</v>
      </c>
      <c r="E155" s="70">
        <f t="shared" si="2"/>
        <v>0</v>
      </c>
      <c r="F155" s="90">
        <v>25569</v>
      </c>
    </row>
    <row r="156" spans="1:6" ht="33" customHeight="1" x14ac:dyDescent="0.25">
      <c r="A156" s="58" t="s">
        <v>705</v>
      </c>
      <c r="B156" s="59" t="s">
        <v>706</v>
      </c>
      <c r="C156" s="60">
        <v>2210</v>
      </c>
      <c r="D156" s="60">
        <v>2210</v>
      </c>
      <c r="E156" s="70">
        <f t="shared" si="2"/>
        <v>0</v>
      </c>
      <c r="F156" s="90">
        <v>25569</v>
      </c>
    </row>
    <row r="157" spans="1:6" ht="33" customHeight="1" x14ac:dyDescent="0.25">
      <c r="A157" s="58" t="s">
        <v>707</v>
      </c>
      <c r="B157" s="59" t="s">
        <v>708</v>
      </c>
      <c r="C157" s="60">
        <v>1600</v>
      </c>
      <c r="D157" s="60">
        <v>1600</v>
      </c>
      <c r="E157" s="70">
        <f t="shared" si="2"/>
        <v>0</v>
      </c>
      <c r="F157" s="90">
        <v>26299</v>
      </c>
    </row>
    <row r="158" spans="1:6" ht="27.75" customHeight="1" x14ac:dyDescent="0.25">
      <c r="A158" s="58" t="s">
        <v>709</v>
      </c>
      <c r="B158" s="59" t="s">
        <v>710</v>
      </c>
      <c r="C158" s="60">
        <v>3350</v>
      </c>
      <c r="D158" s="60">
        <v>3350</v>
      </c>
      <c r="E158" s="70">
        <f t="shared" si="2"/>
        <v>0</v>
      </c>
      <c r="F158" s="90">
        <v>25934</v>
      </c>
    </row>
    <row r="159" spans="1:6" ht="27.75" customHeight="1" x14ac:dyDescent="0.25">
      <c r="A159" s="58" t="s">
        <v>711</v>
      </c>
      <c r="B159" s="59" t="s">
        <v>712</v>
      </c>
      <c r="C159" s="60">
        <v>0.01</v>
      </c>
      <c r="D159" s="60">
        <v>0.01</v>
      </c>
      <c r="E159" s="70">
        <f t="shared" si="2"/>
        <v>0</v>
      </c>
      <c r="F159" s="90">
        <v>27395</v>
      </c>
    </row>
    <row r="160" spans="1:6" ht="27.75" customHeight="1" x14ac:dyDescent="0.25">
      <c r="A160" s="58" t="s">
        <v>713</v>
      </c>
      <c r="B160" s="59" t="s">
        <v>714</v>
      </c>
      <c r="C160" s="60">
        <v>1850</v>
      </c>
      <c r="D160" s="60">
        <v>1850</v>
      </c>
      <c r="E160" s="70">
        <f t="shared" si="2"/>
        <v>0</v>
      </c>
      <c r="F160" s="90">
        <v>27395</v>
      </c>
    </row>
    <row r="161" spans="1:6" ht="27.75" customHeight="1" x14ac:dyDescent="0.25">
      <c r="A161" s="58" t="s">
        <v>715</v>
      </c>
      <c r="B161" s="59" t="s">
        <v>716</v>
      </c>
      <c r="C161" s="60">
        <v>2000</v>
      </c>
      <c r="D161" s="60">
        <v>2000</v>
      </c>
      <c r="E161" s="70">
        <f t="shared" si="2"/>
        <v>0</v>
      </c>
      <c r="F161" s="90">
        <v>27395</v>
      </c>
    </row>
    <row r="162" spans="1:6" ht="27.75" customHeight="1" x14ac:dyDescent="0.25">
      <c r="A162" s="58" t="s">
        <v>717</v>
      </c>
      <c r="B162" s="59" t="s">
        <v>718</v>
      </c>
      <c r="C162" s="60">
        <v>1965</v>
      </c>
      <c r="D162" s="60">
        <v>1965</v>
      </c>
      <c r="E162" s="70">
        <f t="shared" si="2"/>
        <v>0</v>
      </c>
      <c r="F162" s="90">
        <v>28126</v>
      </c>
    </row>
    <row r="163" spans="1:6" ht="27.75" customHeight="1" x14ac:dyDescent="0.25">
      <c r="A163" s="58" t="s">
        <v>719</v>
      </c>
      <c r="B163" s="59" t="s">
        <v>720</v>
      </c>
      <c r="C163" s="60">
        <v>0.01</v>
      </c>
      <c r="D163" s="60">
        <v>0.01</v>
      </c>
      <c r="E163" s="70">
        <f t="shared" si="2"/>
        <v>0</v>
      </c>
      <c r="F163" s="90">
        <v>27030</v>
      </c>
    </row>
    <row r="164" spans="1:6" ht="27.75" customHeight="1" x14ac:dyDescent="0.25">
      <c r="A164" s="58" t="s">
        <v>721</v>
      </c>
      <c r="B164" s="59" t="s">
        <v>722</v>
      </c>
      <c r="C164" s="60">
        <v>1970</v>
      </c>
      <c r="D164" s="60">
        <v>1970</v>
      </c>
      <c r="E164" s="70">
        <f t="shared" si="2"/>
        <v>0</v>
      </c>
      <c r="F164" s="90">
        <v>27030</v>
      </c>
    </row>
    <row r="165" spans="1:6" ht="27.75" customHeight="1" x14ac:dyDescent="0.25">
      <c r="A165" s="58" t="s">
        <v>723</v>
      </c>
      <c r="B165" s="59" t="s">
        <v>724</v>
      </c>
      <c r="C165" s="60">
        <v>1000</v>
      </c>
      <c r="D165" s="60">
        <v>1000</v>
      </c>
      <c r="E165" s="70">
        <f t="shared" si="2"/>
        <v>0</v>
      </c>
      <c r="F165" s="90">
        <v>27030</v>
      </c>
    </row>
    <row r="166" spans="1:6" ht="27.75" customHeight="1" x14ac:dyDescent="0.25">
      <c r="A166" s="58" t="s">
        <v>725</v>
      </c>
      <c r="B166" s="59" t="s">
        <v>726</v>
      </c>
      <c r="C166" s="60">
        <v>3020</v>
      </c>
      <c r="D166" s="60">
        <v>3020</v>
      </c>
      <c r="E166" s="70">
        <f t="shared" si="2"/>
        <v>0</v>
      </c>
      <c r="F166" s="90">
        <v>28856</v>
      </c>
    </row>
    <row r="167" spans="1:6" ht="27.75" customHeight="1" x14ac:dyDescent="0.25">
      <c r="A167" s="58" t="s">
        <v>727</v>
      </c>
      <c r="B167" s="59" t="s">
        <v>728</v>
      </c>
      <c r="C167" s="60">
        <v>1500</v>
      </c>
      <c r="D167" s="60">
        <v>1500</v>
      </c>
      <c r="E167" s="70">
        <f t="shared" si="2"/>
        <v>0</v>
      </c>
      <c r="F167" s="90">
        <v>29221</v>
      </c>
    </row>
    <row r="168" spans="1:6" ht="26.25" customHeight="1" x14ac:dyDescent="0.25">
      <c r="A168" s="58" t="s">
        <v>729</v>
      </c>
      <c r="B168" s="59" t="s">
        <v>730</v>
      </c>
      <c r="C168" s="60">
        <v>0.01</v>
      </c>
      <c r="D168" s="60">
        <v>0.01</v>
      </c>
      <c r="E168" s="70">
        <f t="shared" si="2"/>
        <v>0</v>
      </c>
      <c r="F168" s="90">
        <v>26299</v>
      </c>
    </row>
    <row r="169" spans="1:6" ht="39.75" customHeight="1" x14ac:dyDescent="0.25">
      <c r="A169" s="58" t="s">
        <v>731</v>
      </c>
      <c r="B169" s="59" t="s">
        <v>732</v>
      </c>
      <c r="C169" s="60">
        <v>0.01</v>
      </c>
      <c r="D169" s="60">
        <v>0.01</v>
      </c>
      <c r="E169" s="70">
        <f t="shared" si="2"/>
        <v>0</v>
      </c>
      <c r="F169" s="90">
        <v>27030</v>
      </c>
    </row>
    <row r="170" spans="1:6" ht="33.75" customHeight="1" x14ac:dyDescent="0.25">
      <c r="A170" s="58" t="s">
        <v>733</v>
      </c>
      <c r="B170" s="59" t="s">
        <v>734</v>
      </c>
      <c r="C170" s="60">
        <v>0.01</v>
      </c>
      <c r="D170" s="60">
        <v>0.01</v>
      </c>
      <c r="E170" s="70">
        <f t="shared" si="2"/>
        <v>0</v>
      </c>
      <c r="F170" s="90">
        <v>32143</v>
      </c>
    </row>
    <row r="171" spans="1:6" ht="39.75" customHeight="1" x14ac:dyDescent="0.25">
      <c r="A171" s="58" t="s">
        <v>735</v>
      </c>
      <c r="B171" s="59" t="s">
        <v>736</v>
      </c>
      <c r="C171" s="60">
        <v>0.01</v>
      </c>
      <c r="D171" s="60">
        <v>0.01</v>
      </c>
      <c r="E171" s="70">
        <f t="shared" si="2"/>
        <v>0</v>
      </c>
      <c r="F171" s="90">
        <v>32143</v>
      </c>
    </row>
    <row r="172" spans="1:6" ht="22.5" customHeight="1" x14ac:dyDescent="0.25">
      <c r="A172" s="58" t="s">
        <v>1048</v>
      </c>
      <c r="B172" s="59" t="s">
        <v>737</v>
      </c>
      <c r="C172" s="60">
        <v>574308</v>
      </c>
      <c r="D172" s="60">
        <v>574308</v>
      </c>
      <c r="E172" s="70">
        <f t="shared" si="2"/>
        <v>0</v>
      </c>
      <c r="F172" s="90">
        <v>40179</v>
      </c>
    </row>
    <row r="173" spans="1:6" ht="27" customHeight="1" x14ac:dyDescent="0.25">
      <c r="A173" s="58" t="s">
        <v>1049</v>
      </c>
      <c r="B173" s="59" t="s">
        <v>738</v>
      </c>
      <c r="C173" s="60">
        <v>210000</v>
      </c>
      <c r="D173" s="60">
        <v>210000</v>
      </c>
      <c r="E173" s="70">
        <f t="shared" si="2"/>
        <v>0</v>
      </c>
      <c r="F173" s="90">
        <v>40179</v>
      </c>
    </row>
    <row r="174" spans="1:6" ht="24.75" customHeight="1" x14ac:dyDescent="0.25">
      <c r="A174" s="58" t="s">
        <v>1050</v>
      </c>
      <c r="B174" s="59" t="s">
        <v>739</v>
      </c>
      <c r="C174" s="60">
        <v>399980</v>
      </c>
      <c r="D174" s="60">
        <v>379981</v>
      </c>
      <c r="E174" s="70">
        <f t="shared" si="2"/>
        <v>19999</v>
      </c>
      <c r="F174" s="90">
        <v>40909</v>
      </c>
    </row>
    <row r="175" spans="1:6" ht="27.75" customHeight="1" x14ac:dyDescent="0.25">
      <c r="A175" s="58" t="s">
        <v>741</v>
      </c>
      <c r="B175" s="59" t="s">
        <v>742</v>
      </c>
      <c r="C175" s="60">
        <v>200</v>
      </c>
      <c r="D175" s="60">
        <v>200</v>
      </c>
      <c r="E175" s="70">
        <f t="shared" si="2"/>
        <v>0</v>
      </c>
      <c r="F175" s="90">
        <v>21186</v>
      </c>
    </row>
    <row r="176" spans="1:6" ht="30.75" customHeight="1" x14ac:dyDescent="0.25">
      <c r="A176" s="58" t="s">
        <v>1051</v>
      </c>
      <c r="B176" s="59" t="s">
        <v>740</v>
      </c>
      <c r="C176" s="60">
        <v>0.38</v>
      </c>
      <c r="D176" s="60">
        <v>0.38</v>
      </c>
      <c r="E176" s="70">
        <f t="shared" si="2"/>
        <v>0</v>
      </c>
      <c r="F176" s="90">
        <v>40513</v>
      </c>
    </row>
    <row r="177" spans="1:6" ht="23.25" customHeight="1" x14ac:dyDescent="0.25">
      <c r="A177" s="58" t="s">
        <v>1052</v>
      </c>
      <c r="B177" s="59" t="s">
        <v>743</v>
      </c>
      <c r="C177" s="60">
        <v>0.49</v>
      </c>
      <c r="D177" s="60">
        <v>0.49</v>
      </c>
      <c r="E177" s="70">
        <f t="shared" si="2"/>
        <v>0</v>
      </c>
      <c r="F177" s="90">
        <v>40513</v>
      </c>
    </row>
    <row r="178" spans="1:6" ht="39" customHeight="1" x14ac:dyDescent="0.25">
      <c r="A178" s="58" t="s">
        <v>744</v>
      </c>
      <c r="B178" s="59" t="s">
        <v>745</v>
      </c>
      <c r="C178" s="60">
        <v>0.01</v>
      </c>
      <c r="D178" s="60">
        <v>0.01</v>
      </c>
      <c r="E178" s="70">
        <f t="shared" si="2"/>
        <v>0</v>
      </c>
      <c r="F178" s="90">
        <v>40513</v>
      </c>
    </row>
    <row r="179" spans="1:6" ht="25.5" customHeight="1" x14ac:dyDescent="0.25">
      <c r="A179" s="58" t="s">
        <v>746</v>
      </c>
      <c r="B179" s="59" t="s">
        <v>747</v>
      </c>
      <c r="C179" s="60">
        <v>1000</v>
      </c>
      <c r="D179" s="60">
        <v>1000</v>
      </c>
      <c r="E179" s="70">
        <f t="shared" si="2"/>
        <v>0</v>
      </c>
      <c r="F179" s="90">
        <v>25569</v>
      </c>
    </row>
    <row r="180" spans="1:6" ht="23.25" customHeight="1" x14ac:dyDescent="0.25">
      <c r="A180" s="58" t="s">
        <v>1053</v>
      </c>
      <c r="B180" s="59" t="s">
        <v>739</v>
      </c>
      <c r="C180" s="60">
        <v>1260000</v>
      </c>
      <c r="D180" s="60">
        <v>1260000</v>
      </c>
      <c r="E180" s="70">
        <f t="shared" si="2"/>
        <v>0</v>
      </c>
      <c r="F180" s="90">
        <v>40544</v>
      </c>
    </row>
    <row r="181" spans="1:6" ht="23.25" customHeight="1" x14ac:dyDescent="0.25">
      <c r="A181" s="58" t="s">
        <v>1054</v>
      </c>
      <c r="B181" s="59" t="s">
        <v>739</v>
      </c>
      <c r="C181" s="60">
        <v>680000</v>
      </c>
      <c r="D181" s="60">
        <v>646000</v>
      </c>
      <c r="E181" s="70">
        <f t="shared" si="2"/>
        <v>34000</v>
      </c>
      <c r="F181" s="90">
        <v>40909</v>
      </c>
    </row>
    <row r="182" spans="1:6" ht="23.25" customHeight="1" x14ac:dyDescent="0.25">
      <c r="A182" s="58" t="s">
        <v>1055</v>
      </c>
      <c r="B182" s="59" t="s">
        <v>739</v>
      </c>
      <c r="C182" s="60">
        <v>1560000</v>
      </c>
      <c r="D182" s="60">
        <v>1482000</v>
      </c>
      <c r="E182" s="70">
        <f t="shared" si="2"/>
        <v>78000</v>
      </c>
      <c r="F182" s="90">
        <v>40909</v>
      </c>
    </row>
    <row r="183" spans="1:6" ht="18" customHeight="1" x14ac:dyDescent="0.25">
      <c r="A183" s="58" t="s">
        <v>748</v>
      </c>
      <c r="B183" s="59" t="s">
        <v>749</v>
      </c>
      <c r="C183" s="60">
        <v>1442280</v>
      </c>
      <c r="D183" s="60">
        <v>1189881</v>
      </c>
      <c r="E183" s="70">
        <f t="shared" si="2"/>
        <v>252399</v>
      </c>
      <c r="F183" s="90">
        <v>39083</v>
      </c>
    </row>
    <row r="184" spans="1:6" ht="30.75" customHeight="1" x14ac:dyDescent="0.25">
      <c r="A184" s="58" t="s">
        <v>1056</v>
      </c>
      <c r="B184" s="59" t="s">
        <v>750</v>
      </c>
      <c r="C184" s="60">
        <v>0.03</v>
      </c>
      <c r="D184" s="60">
        <v>0.03</v>
      </c>
      <c r="E184" s="70">
        <f t="shared" si="2"/>
        <v>0</v>
      </c>
      <c r="F184" s="90">
        <v>39814</v>
      </c>
    </row>
    <row r="185" spans="1:6" ht="23.25" customHeight="1" x14ac:dyDescent="0.25">
      <c r="A185" s="58" t="s">
        <v>1057</v>
      </c>
      <c r="B185" s="59" t="s">
        <v>751</v>
      </c>
      <c r="C185" s="60">
        <v>0.11</v>
      </c>
      <c r="D185" s="60">
        <v>0.11</v>
      </c>
      <c r="E185" s="70">
        <f t="shared" si="2"/>
        <v>0</v>
      </c>
      <c r="F185" s="90">
        <v>39814</v>
      </c>
    </row>
    <row r="186" spans="1:6" ht="22.5" customHeight="1" x14ac:dyDescent="0.25">
      <c r="A186" s="58" t="s">
        <v>1058</v>
      </c>
      <c r="B186" s="59" t="s">
        <v>752</v>
      </c>
      <c r="C186" s="60">
        <v>10791448</v>
      </c>
      <c r="D186" s="60">
        <v>2697862</v>
      </c>
      <c r="E186" s="70">
        <f t="shared" si="2"/>
        <v>8093586</v>
      </c>
      <c r="F186" s="90">
        <v>41640</v>
      </c>
    </row>
    <row r="187" spans="1:6" ht="23.25" customHeight="1" x14ac:dyDescent="0.25">
      <c r="A187" s="58" t="s">
        <v>1059</v>
      </c>
      <c r="B187" s="59" t="s">
        <v>266</v>
      </c>
      <c r="C187" s="60">
        <v>3187027</v>
      </c>
      <c r="D187" s="60">
        <v>1460345.7</v>
      </c>
      <c r="E187" s="70">
        <f t="shared" si="2"/>
        <v>1726681.3</v>
      </c>
      <c r="F187" s="90">
        <v>41640</v>
      </c>
    </row>
    <row r="188" spans="1:6" ht="35.25" customHeight="1" x14ac:dyDescent="0.25">
      <c r="A188" s="58" t="s">
        <v>756</v>
      </c>
      <c r="B188" s="59" t="s">
        <v>757</v>
      </c>
      <c r="C188" s="60">
        <v>400</v>
      </c>
      <c r="D188" s="60">
        <v>400</v>
      </c>
      <c r="E188" s="70">
        <f t="shared" si="2"/>
        <v>0</v>
      </c>
      <c r="F188" s="90">
        <v>32509</v>
      </c>
    </row>
    <row r="189" spans="1:6" ht="18" customHeight="1" x14ac:dyDescent="0.25">
      <c r="A189" s="58" t="s">
        <v>759</v>
      </c>
      <c r="B189" s="59" t="s">
        <v>760</v>
      </c>
      <c r="C189" s="60">
        <v>10125000</v>
      </c>
      <c r="D189" s="60">
        <v>5062500</v>
      </c>
      <c r="E189" s="70">
        <f t="shared" si="2"/>
        <v>5062500</v>
      </c>
      <c r="F189" s="90">
        <v>40909</v>
      </c>
    </row>
    <row r="190" spans="1:6" ht="27" customHeight="1" x14ac:dyDescent="0.25">
      <c r="A190" s="58" t="s">
        <v>753</v>
      </c>
      <c r="B190" s="59" t="s">
        <v>270</v>
      </c>
      <c r="C190" s="60">
        <v>672000</v>
      </c>
      <c r="D190" s="60">
        <v>672000</v>
      </c>
      <c r="E190" s="70">
        <f t="shared" si="2"/>
        <v>0</v>
      </c>
      <c r="F190" s="90">
        <v>41640</v>
      </c>
    </row>
    <row r="191" spans="1:6" ht="27" customHeight="1" x14ac:dyDescent="0.25">
      <c r="A191" s="58" t="s">
        <v>754</v>
      </c>
      <c r="B191" s="59" t="s">
        <v>52</v>
      </c>
      <c r="C191" s="60">
        <v>875000</v>
      </c>
      <c r="D191" s="60">
        <v>437500</v>
      </c>
      <c r="E191" s="70">
        <f t="shared" si="2"/>
        <v>437500</v>
      </c>
      <c r="F191" s="90">
        <v>41640</v>
      </c>
    </row>
    <row r="192" spans="1:6" ht="29.25" customHeight="1" x14ac:dyDescent="0.25">
      <c r="A192" s="58" t="s">
        <v>1060</v>
      </c>
      <c r="B192" s="59" t="s">
        <v>755</v>
      </c>
      <c r="C192" s="60">
        <v>10200</v>
      </c>
      <c r="D192" s="60">
        <v>10200</v>
      </c>
      <c r="E192" s="70">
        <f t="shared" si="2"/>
        <v>0</v>
      </c>
      <c r="F192" s="90">
        <v>41640</v>
      </c>
    </row>
    <row r="193" spans="1:6" ht="22.5" customHeight="1" x14ac:dyDescent="0.25">
      <c r="A193" s="58" t="s">
        <v>1061</v>
      </c>
      <c r="B193" s="59" t="s">
        <v>758</v>
      </c>
      <c r="C193" s="60">
        <v>56250</v>
      </c>
      <c r="D193" s="60">
        <v>28076.09</v>
      </c>
      <c r="E193" s="70">
        <f t="shared" si="2"/>
        <v>28173.91</v>
      </c>
      <c r="F193" s="90">
        <v>41640</v>
      </c>
    </row>
    <row r="194" spans="1:6" ht="30.75" customHeight="1" x14ac:dyDescent="0.25">
      <c r="A194" s="58" t="s">
        <v>761</v>
      </c>
      <c r="B194" s="59" t="s">
        <v>762</v>
      </c>
      <c r="C194" s="60">
        <v>600</v>
      </c>
      <c r="D194" s="60">
        <v>600</v>
      </c>
      <c r="E194" s="70">
        <f t="shared" si="2"/>
        <v>0</v>
      </c>
      <c r="F194" s="90">
        <v>29952</v>
      </c>
    </row>
    <row r="195" spans="1:6" ht="30.75" customHeight="1" x14ac:dyDescent="0.25">
      <c r="A195" s="58" t="s">
        <v>763</v>
      </c>
      <c r="B195" s="59" t="s">
        <v>764</v>
      </c>
      <c r="C195" s="60">
        <v>200</v>
      </c>
      <c r="D195" s="60">
        <v>200</v>
      </c>
      <c r="E195" s="70">
        <f t="shared" si="2"/>
        <v>0</v>
      </c>
      <c r="F195" s="90">
        <v>18264</v>
      </c>
    </row>
    <row r="196" spans="1:6" ht="18" customHeight="1" x14ac:dyDescent="0.25">
      <c r="A196" s="58" t="s">
        <v>765</v>
      </c>
      <c r="B196" s="59" t="s">
        <v>766</v>
      </c>
      <c r="C196" s="60">
        <v>490</v>
      </c>
      <c r="D196" s="60">
        <v>490</v>
      </c>
      <c r="E196" s="70">
        <f t="shared" si="2"/>
        <v>0</v>
      </c>
      <c r="F196" s="90">
        <v>32509</v>
      </c>
    </row>
    <row r="197" spans="1:6" ht="24.75" customHeight="1" x14ac:dyDescent="0.25">
      <c r="A197" s="58" t="s">
        <v>1062</v>
      </c>
      <c r="B197" s="59" t="s">
        <v>743</v>
      </c>
      <c r="C197" s="60">
        <v>8529750</v>
      </c>
      <c r="D197" s="60">
        <v>3753090</v>
      </c>
      <c r="E197" s="70">
        <f t="shared" si="2"/>
        <v>4776660</v>
      </c>
      <c r="F197" s="90">
        <v>42005</v>
      </c>
    </row>
    <row r="198" spans="1:6" ht="22.5" customHeight="1" x14ac:dyDescent="0.25">
      <c r="A198" s="58" t="s">
        <v>1063</v>
      </c>
      <c r="B198" s="59" t="s">
        <v>301</v>
      </c>
      <c r="C198" s="60">
        <v>0.19</v>
      </c>
      <c r="D198" s="60">
        <v>0.19</v>
      </c>
      <c r="E198" s="70">
        <f t="shared" si="2"/>
        <v>0</v>
      </c>
      <c r="F198" s="90">
        <v>42736</v>
      </c>
    </row>
    <row r="199" spans="1:6" ht="41.25" customHeight="1" x14ac:dyDescent="0.25">
      <c r="A199" s="58" t="s">
        <v>1064</v>
      </c>
      <c r="B199" s="59" t="s">
        <v>767</v>
      </c>
      <c r="C199" s="60">
        <v>4895685</v>
      </c>
      <c r="D199" s="60">
        <v>1566618.56</v>
      </c>
      <c r="E199" s="70">
        <f t="shared" si="2"/>
        <v>3329066.44</v>
      </c>
      <c r="F199" s="90">
        <v>42736</v>
      </c>
    </row>
    <row r="200" spans="1:6" ht="18" customHeight="1" x14ac:dyDescent="0.25">
      <c r="A200" s="58" t="s">
        <v>768</v>
      </c>
      <c r="B200" s="59" t="s">
        <v>769</v>
      </c>
      <c r="C200" s="60">
        <v>28</v>
      </c>
      <c r="D200" s="60">
        <v>28</v>
      </c>
      <c r="E200" s="70">
        <f t="shared" si="2"/>
        <v>0</v>
      </c>
      <c r="F200" s="90">
        <v>27395</v>
      </c>
    </row>
    <row r="201" spans="1:6" ht="18" customHeight="1" x14ac:dyDescent="0.25">
      <c r="A201" s="58" t="s">
        <v>770</v>
      </c>
      <c r="B201" s="59" t="s">
        <v>771</v>
      </c>
      <c r="C201" s="60">
        <v>500</v>
      </c>
      <c r="D201" s="60">
        <v>500</v>
      </c>
      <c r="E201" s="70">
        <f t="shared" si="2"/>
        <v>0</v>
      </c>
      <c r="F201" s="90">
        <v>27395</v>
      </c>
    </row>
    <row r="202" spans="1:6" ht="24" customHeight="1" x14ac:dyDescent="0.25">
      <c r="A202" s="58" t="s">
        <v>1065</v>
      </c>
      <c r="B202" s="59" t="s">
        <v>772</v>
      </c>
      <c r="C202" s="60">
        <v>3724000</v>
      </c>
      <c r="D202" s="60">
        <v>1489600</v>
      </c>
      <c r="E202" s="70">
        <f t="shared" si="2"/>
        <v>2234400</v>
      </c>
      <c r="F202" s="90">
        <v>43101</v>
      </c>
    </row>
    <row r="203" spans="1:6" ht="27.75" customHeight="1" x14ac:dyDescent="0.25">
      <c r="A203" s="58" t="s">
        <v>773</v>
      </c>
      <c r="B203" s="59" t="s">
        <v>774</v>
      </c>
      <c r="C203" s="60">
        <v>0.01</v>
      </c>
      <c r="D203" s="60">
        <v>0.01</v>
      </c>
      <c r="E203" s="70">
        <f t="shared" si="2"/>
        <v>0</v>
      </c>
      <c r="F203" s="90">
        <v>42736</v>
      </c>
    </row>
    <row r="204" spans="1:6" ht="26.25" customHeight="1" x14ac:dyDescent="0.25">
      <c r="A204" s="58" t="s">
        <v>775</v>
      </c>
      <c r="B204" s="59" t="s">
        <v>776</v>
      </c>
      <c r="C204" s="60">
        <v>0.01</v>
      </c>
      <c r="D204" s="60">
        <v>0.01</v>
      </c>
      <c r="E204" s="70">
        <f t="shared" si="2"/>
        <v>0</v>
      </c>
      <c r="F204" s="90">
        <v>42736</v>
      </c>
    </row>
    <row r="205" spans="1:6" ht="27.75" customHeight="1" x14ac:dyDescent="0.25">
      <c r="A205" s="58" t="s">
        <v>777</v>
      </c>
      <c r="B205" s="59" t="s">
        <v>778</v>
      </c>
      <c r="C205" s="60">
        <v>0.01</v>
      </c>
      <c r="D205" s="60">
        <v>0.01</v>
      </c>
      <c r="E205" s="70">
        <f t="shared" ref="E205:E268" si="3">C205-D205</f>
        <v>0</v>
      </c>
      <c r="F205" s="90">
        <v>42736</v>
      </c>
    </row>
    <row r="206" spans="1:6" ht="30" customHeight="1" x14ac:dyDescent="0.25">
      <c r="A206" s="58" t="s">
        <v>779</v>
      </c>
      <c r="B206" s="59" t="s">
        <v>780</v>
      </c>
      <c r="C206" s="60">
        <v>0.01</v>
      </c>
      <c r="D206" s="60">
        <v>0.01</v>
      </c>
      <c r="E206" s="70">
        <f t="shared" si="3"/>
        <v>0</v>
      </c>
      <c r="F206" s="90">
        <v>42736</v>
      </c>
    </row>
    <row r="207" spans="1:6" ht="29.25" customHeight="1" x14ac:dyDescent="0.25">
      <c r="A207" s="58" t="s">
        <v>781</v>
      </c>
      <c r="B207" s="59" t="s">
        <v>782</v>
      </c>
      <c r="C207" s="60">
        <v>24</v>
      </c>
      <c r="D207" s="60">
        <v>24</v>
      </c>
      <c r="E207" s="70">
        <f t="shared" si="3"/>
        <v>0</v>
      </c>
      <c r="F207" s="90">
        <v>18264</v>
      </c>
    </row>
    <row r="208" spans="1:6" ht="18" customHeight="1" x14ac:dyDescent="0.25">
      <c r="A208" s="58" t="s">
        <v>783</v>
      </c>
      <c r="B208" s="59" t="s">
        <v>784</v>
      </c>
      <c r="C208" s="60">
        <v>105</v>
      </c>
      <c r="D208" s="60">
        <v>105</v>
      </c>
      <c r="E208" s="70">
        <f t="shared" si="3"/>
        <v>0</v>
      </c>
      <c r="F208" s="90">
        <v>27395</v>
      </c>
    </row>
    <row r="209" spans="1:6" ht="18" customHeight="1" x14ac:dyDescent="0.25">
      <c r="A209" s="58" t="s">
        <v>794</v>
      </c>
      <c r="B209" s="59" t="s">
        <v>795</v>
      </c>
      <c r="C209" s="60">
        <v>310</v>
      </c>
      <c r="D209" s="60">
        <v>310</v>
      </c>
      <c r="E209" s="70">
        <f t="shared" si="3"/>
        <v>0</v>
      </c>
      <c r="F209" s="90">
        <v>26665</v>
      </c>
    </row>
    <row r="210" spans="1:6" ht="24.75" customHeight="1" x14ac:dyDescent="0.25">
      <c r="A210" s="58" t="s">
        <v>797</v>
      </c>
      <c r="B210" s="59" t="s">
        <v>798</v>
      </c>
      <c r="C210" s="60">
        <v>2150</v>
      </c>
      <c r="D210" s="60">
        <v>2150</v>
      </c>
      <c r="E210" s="70">
        <f t="shared" si="3"/>
        <v>0</v>
      </c>
      <c r="F210" s="90">
        <v>22282</v>
      </c>
    </row>
    <row r="211" spans="1:6" ht="27.75" customHeight="1" x14ac:dyDescent="0.25">
      <c r="A211" s="58" t="s">
        <v>785</v>
      </c>
      <c r="B211" s="59" t="s">
        <v>786</v>
      </c>
      <c r="C211" s="60">
        <v>0.01</v>
      </c>
      <c r="D211" s="60">
        <v>0.01</v>
      </c>
      <c r="E211" s="70">
        <f t="shared" si="3"/>
        <v>0</v>
      </c>
      <c r="F211" s="90">
        <v>42736</v>
      </c>
    </row>
    <row r="212" spans="1:6" ht="21.75" customHeight="1" x14ac:dyDescent="0.25">
      <c r="A212" s="58" t="s">
        <v>1066</v>
      </c>
      <c r="B212" s="59" t="s">
        <v>787</v>
      </c>
      <c r="C212" s="60">
        <v>0.14000000000000001</v>
      </c>
      <c r="D212" s="60">
        <v>0.14000000000000001</v>
      </c>
      <c r="E212" s="70">
        <f t="shared" si="3"/>
        <v>0</v>
      </c>
      <c r="F212" s="90">
        <v>42736</v>
      </c>
    </row>
    <row r="213" spans="1:6" ht="41.25" customHeight="1" x14ac:dyDescent="0.25">
      <c r="A213" s="58" t="s">
        <v>1067</v>
      </c>
      <c r="B213" s="59" t="s">
        <v>788</v>
      </c>
      <c r="C213" s="60">
        <v>24571256</v>
      </c>
      <c r="D213" s="60">
        <v>9828504.4000000004</v>
      </c>
      <c r="E213" s="70">
        <f t="shared" si="3"/>
        <v>14742751.6</v>
      </c>
      <c r="F213" s="90">
        <v>43101</v>
      </c>
    </row>
    <row r="214" spans="1:6" ht="18" customHeight="1" x14ac:dyDescent="0.25">
      <c r="A214" s="58" t="s">
        <v>789</v>
      </c>
      <c r="B214" s="59" t="s">
        <v>790</v>
      </c>
      <c r="C214" s="60">
        <v>704200</v>
      </c>
      <c r="D214" s="60">
        <v>176050</v>
      </c>
      <c r="E214" s="70">
        <f t="shared" si="3"/>
        <v>528150</v>
      </c>
      <c r="F214" s="90">
        <v>43101</v>
      </c>
    </row>
    <row r="215" spans="1:6" ht="18" customHeight="1" x14ac:dyDescent="0.25">
      <c r="A215" s="58" t="s">
        <v>791</v>
      </c>
      <c r="B215" s="59" t="s">
        <v>792</v>
      </c>
      <c r="C215" s="60">
        <v>4131069</v>
      </c>
      <c r="D215" s="60">
        <v>1278100.74</v>
      </c>
      <c r="E215" s="70">
        <f t="shared" si="3"/>
        <v>2852968.26</v>
      </c>
      <c r="F215" s="90">
        <v>43101</v>
      </c>
    </row>
    <row r="216" spans="1:6" ht="24.75" customHeight="1" x14ac:dyDescent="0.25">
      <c r="A216" s="58" t="s">
        <v>1068</v>
      </c>
      <c r="B216" s="59" t="s">
        <v>793</v>
      </c>
      <c r="C216" s="60">
        <v>0.61</v>
      </c>
      <c r="D216" s="60">
        <v>0.61</v>
      </c>
      <c r="E216" s="70">
        <f t="shared" si="3"/>
        <v>0</v>
      </c>
      <c r="F216" s="90">
        <v>43101</v>
      </c>
    </row>
    <row r="217" spans="1:6" ht="24.75" customHeight="1" x14ac:dyDescent="0.25">
      <c r="A217" s="58" t="s">
        <v>1069</v>
      </c>
      <c r="B217" s="59" t="s">
        <v>740</v>
      </c>
      <c r="C217" s="60">
        <v>0.39</v>
      </c>
      <c r="D217" s="60">
        <v>0.39</v>
      </c>
      <c r="E217" s="70">
        <f t="shared" si="3"/>
        <v>0</v>
      </c>
      <c r="F217" s="90">
        <v>43101</v>
      </c>
    </row>
    <row r="218" spans="1:6" ht="22.5" customHeight="1" x14ac:dyDescent="0.25">
      <c r="A218" s="58" t="s">
        <v>1070</v>
      </c>
      <c r="B218" s="59" t="s">
        <v>796</v>
      </c>
      <c r="C218" s="60">
        <v>10584000</v>
      </c>
      <c r="D218" s="60">
        <v>2935590</v>
      </c>
      <c r="E218" s="70">
        <f t="shared" si="3"/>
        <v>7648410</v>
      </c>
      <c r="F218" s="90">
        <v>43630</v>
      </c>
    </row>
    <row r="219" spans="1:6" ht="49.5" customHeight="1" x14ac:dyDescent="0.25">
      <c r="A219" s="58" t="s">
        <v>799</v>
      </c>
      <c r="B219" s="59" t="s">
        <v>1071</v>
      </c>
      <c r="C219" s="60">
        <v>0.01</v>
      </c>
      <c r="D219" s="60">
        <v>0.01</v>
      </c>
      <c r="E219" s="70">
        <f t="shared" si="3"/>
        <v>0</v>
      </c>
      <c r="F219" s="90">
        <v>18264</v>
      </c>
    </row>
    <row r="220" spans="1:6" ht="18" customHeight="1" x14ac:dyDescent="0.25">
      <c r="A220" s="58" t="s">
        <v>800</v>
      </c>
      <c r="B220" s="59" t="s">
        <v>801</v>
      </c>
      <c r="C220" s="60">
        <v>0.01</v>
      </c>
      <c r="D220" s="60">
        <v>0</v>
      </c>
      <c r="E220" s="70">
        <f t="shared" si="3"/>
        <v>0.01</v>
      </c>
      <c r="F220" s="90">
        <v>18264</v>
      </c>
    </row>
    <row r="221" spans="1:6" ht="18" customHeight="1" x14ac:dyDescent="0.25">
      <c r="A221" s="58" t="s">
        <v>802</v>
      </c>
      <c r="B221" s="59" t="s">
        <v>803</v>
      </c>
      <c r="C221" s="60">
        <v>0.01</v>
      </c>
      <c r="D221" s="60">
        <v>0</v>
      </c>
      <c r="E221" s="70">
        <f t="shared" si="3"/>
        <v>0.01</v>
      </c>
      <c r="F221" s="90">
        <v>18264</v>
      </c>
    </row>
    <row r="222" spans="1:6" ht="18" customHeight="1" x14ac:dyDescent="0.25">
      <c r="A222" s="58" t="s">
        <v>804</v>
      </c>
      <c r="B222" s="59" t="s">
        <v>805</v>
      </c>
      <c r="C222" s="60">
        <v>0.01</v>
      </c>
      <c r="D222" s="60">
        <v>0</v>
      </c>
      <c r="E222" s="70">
        <f t="shared" si="3"/>
        <v>0.01</v>
      </c>
      <c r="F222" s="90">
        <v>18264</v>
      </c>
    </row>
    <row r="223" spans="1:6" ht="18" customHeight="1" x14ac:dyDescent="0.25">
      <c r="A223" s="58" t="s">
        <v>806</v>
      </c>
      <c r="B223" s="59" t="s">
        <v>807</v>
      </c>
      <c r="C223" s="60">
        <v>0.01</v>
      </c>
      <c r="D223" s="60">
        <v>0</v>
      </c>
      <c r="E223" s="70">
        <f t="shared" si="3"/>
        <v>0.01</v>
      </c>
      <c r="F223" s="90">
        <v>18264</v>
      </c>
    </row>
    <row r="224" spans="1:6" ht="18" customHeight="1" x14ac:dyDescent="0.25">
      <c r="A224" s="58" t="s">
        <v>808</v>
      </c>
      <c r="B224" s="59" t="s">
        <v>289</v>
      </c>
      <c r="C224" s="60">
        <v>3190000</v>
      </c>
      <c r="D224" s="60">
        <v>355153.33</v>
      </c>
      <c r="E224" s="70">
        <f t="shared" si="3"/>
        <v>2834846.67</v>
      </c>
      <c r="F224" s="90">
        <v>43623</v>
      </c>
    </row>
    <row r="225" spans="1:6" ht="27.75" customHeight="1" x14ac:dyDescent="0.25">
      <c r="A225" s="58" t="s">
        <v>809</v>
      </c>
      <c r="B225" s="59" t="s">
        <v>810</v>
      </c>
      <c r="C225" s="60">
        <v>18996200</v>
      </c>
      <c r="D225" s="60">
        <v>2100135.44</v>
      </c>
      <c r="E225" s="70">
        <f t="shared" si="3"/>
        <v>16896064.559999999</v>
      </c>
      <c r="F225" s="90">
        <v>43637</v>
      </c>
    </row>
    <row r="226" spans="1:6" ht="18" customHeight="1" x14ac:dyDescent="0.25">
      <c r="A226" s="58" t="s">
        <v>811</v>
      </c>
      <c r="B226" s="59" t="s">
        <v>812</v>
      </c>
      <c r="C226" s="60">
        <v>520</v>
      </c>
      <c r="D226" s="60">
        <v>213.2</v>
      </c>
      <c r="E226" s="70">
        <f t="shared" si="3"/>
        <v>306.8</v>
      </c>
      <c r="F226" s="90">
        <v>28491</v>
      </c>
    </row>
    <row r="227" spans="1:6" ht="32.25" customHeight="1" x14ac:dyDescent="0.25">
      <c r="A227" s="58" t="s">
        <v>813</v>
      </c>
      <c r="B227" s="59" t="s">
        <v>814</v>
      </c>
      <c r="C227" s="60">
        <v>780</v>
      </c>
      <c r="D227" s="60">
        <v>780</v>
      </c>
      <c r="E227" s="70">
        <f t="shared" si="3"/>
        <v>0</v>
      </c>
      <c r="F227" s="90">
        <v>27760</v>
      </c>
    </row>
    <row r="228" spans="1:6" ht="36.75" customHeight="1" x14ac:dyDescent="0.25">
      <c r="A228" s="58" t="s">
        <v>815</v>
      </c>
      <c r="B228" s="59" t="s">
        <v>816</v>
      </c>
      <c r="C228" s="60">
        <v>0.01</v>
      </c>
      <c r="D228" s="60">
        <v>0.01</v>
      </c>
      <c r="E228" s="70">
        <f t="shared" si="3"/>
        <v>0</v>
      </c>
      <c r="F228" s="90">
        <v>30317</v>
      </c>
    </row>
    <row r="229" spans="1:6" ht="18" customHeight="1" x14ac:dyDescent="0.25">
      <c r="A229" s="58" t="s">
        <v>817</v>
      </c>
      <c r="B229" s="59" t="s">
        <v>818</v>
      </c>
      <c r="C229" s="60">
        <v>41078780</v>
      </c>
      <c r="D229" s="60">
        <v>32041448.399999999</v>
      </c>
      <c r="E229" s="70">
        <f t="shared" si="3"/>
        <v>9037331.6000000015</v>
      </c>
      <c r="F229" s="90">
        <v>29221</v>
      </c>
    </row>
    <row r="230" spans="1:6" ht="18" customHeight="1" x14ac:dyDescent="0.25">
      <c r="A230" s="58" t="s">
        <v>819</v>
      </c>
      <c r="B230" s="59" t="s">
        <v>820</v>
      </c>
      <c r="C230" s="60">
        <v>11175</v>
      </c>
      <c r="D230" s="60">
        <v>11175</v>
      </c>
      <c r="E230" s="70">
        <f t="shared" si="3"/>
        <v>0</v>
      </c>
      <c r="F230" s="90">
        <v>29587</v>
      </c>
    </row>
    <row r="231" spans="1:6" ht="18" customHeight="1" x14ac:dyDescent="0.25">
      <c r="A231" s="58" t="s">
        <v>821</v>
      </c>
      <c r="B231" s="59" t="s">
        <v>822</v>
      </c>
      <c r="C231" s="60">
        <v>250</v>
      </c>
      <c r="D231" s="60">
        <v>181.25</v>
      </c>
      <c r="E231" s="70">
        <f t="shared" si="3"/>
        <v>68.75</v>
      </c>
      <c r="F231" s="90">
        <v>32874</v>
      </c>
    </row>
    <row r="232" spans="1:6" ht="20.25" customHeight="1" x14ac:dyDescent="0.25">
      <c r="A232" s="58" t="s">
        <v>823</v>
      </c>
      <c r="B232" s="59" t="s">
        <v>792</v>
      </c>
      <c r="C232" s="60">
        <v>3199994.07</v>
      </c>
      <c r="D232" s="60">
        <v>2048698.89</v>
      </c>
      <c r="E232" s="70">
        <f t="shared" si="3"/>
        <v>1151295.18</v>
      </c>
      <c r="F232" s="90">
        <v>39783</v>
      </c>
    </row>
    <row r="233" spans="1:6" ht="18" customHeight="1" x14ac:dyDescent="0.25">
      <c r="A233" s="58" t="s">
        <v>1072</v>
      </c>
      <c r="B233" s="59" t="s">
        <v>694</v>
      </c>
      <c r="C233" s="60">
        <v>3.75</v>
      </c>
      <c r="D233" s="60">
        <v>3.75</v>
      </c>
      <c r="E233" s="70">
        <f t="shared" si="3"/>
        <v>0</v>
      </c>
      <c r="F233" s="90">
        <v>39783</v>
      </c>
    </row>
    <row r="234" spans="1:6" ht="17.25" customHeight="1" x14ac:dyDescent="0.25">
      <c r="A234" s="58" t="s">
        <v>1073</v>
      </c>
      <c r="B234" s="59" t="s">
        <v>828</v>
      </c>
      <c r="C234" s="60">
        <v>1.1000000000000001</v>
      </c>
      <c r="D234" s="60">
        <v>1.1000000000000001</v>
      </c>
      <c r="E234" s="70">
        <f t="shared" si="3"/>
        <v>0</v>
      </c>
      <c r="F234" s="90">
        <v>39783</v>
      </c>
    </row>
    <row r="235" spans="1:6" ht="18.75" customHeight="1" x14ac:dyDescent="0.25">
      <c r="A235" s="58" t="s">
        <v>1074</v>
      </c>
      <c r="B235" s="59" t="s">
        <v>831</v>
      </c>
      <c r="C235" s="60">
        <v>1.08</v>
      </c>
      <c r="D235" s="60">
        <v>1.08</v>
      </c>
      <c r="E235" s="70">
        <f t="shared" si="3"/>
        <v>0</v>
      </c>
      <c r="F235" s="90">
        <v>39783</v>
      </c>
    </row>
    <row r="236" spans="1:6" ht="27" customHeight="1" x14ac:dyDescent="0.25">
      <c r="A236" s="58" t="s">
        <v>824</v>
      </c>
      <c r="B236" s="59" t="s">
        <v>825</v>
      </c>
      <c r="C236" s="60">
        <v>60</v>
      </c>
      <c r="D236" s="60">
        <v>60</v>
      </c>
      <c r="E236" s="70">
        <f t="shared" si="3"/>
        <v>0</v>
      </c>
      <c r="F236" s="90">
        <v>18994</v>
      </c>
    </row>
    <row r="237" spans="1:6" ht="18" customHeight="1" x14ac:dyDescent="0.25">
      <c r="A237" s="58" t="s">
        <v>826</v>
      </c>
      <c r="B237" s="59" t="s">
        <v>827</v>
      </c>
      <c r="C237" s="60">
        <v>50</v>
      </c>
      <c r="D237" s="60">
        <v>50</v>
      </c>
      <c r="E237" s="70">
        <f t="shared" si="3"/>
        <v>0</v>
      </c>
      <c r="F237" s="90">
        <v>25569</v>
      </c>
    </row>
    <row r="238" spans="1:6" ht="18" customHeight="1" x14ac:dyDescent="0.25">
      <c r="A238" s="58" t="s">
        <v>829</v>
      </c>
      <c r="B238" s="59" t="s">
        <v>830</v>
      </c>
      <c r="C238" s="60">
        <v>250</v>
      </c>
      <c r="D238" s="60">
        <v>250</v>
      </c>
      <c r="E238" s="70">
        <f t="shared" si="3"/>
        <v>0</v>
      </c>
      <c r="F238" s="90">
        <v>33604</v>
      </c>
    </row>
    <row r="239" spans="1:6" x14ac:dyDescent="0.25">
      <c r="A239" s="58" t="s">
        <v>832</v>
      </c>
      <c r="B239" s="59" t="s">
        <v>833</v>
      </c>
      <c r="C239" s="60">
        <v>300</v>
      </c>
      <c r="D239" s="60">
        <v>300</v>
      </c>
      <c r="E239" s="70">
        <f t="shared" si="3"/>
        <v>0</v>
      </c>
      <c r="F239" s="90">
        <v>20455</v>
      </c>
    </row>
    <row r="240" spans="1:6" ht="22.5" x14ac:dyDescent="0.25">
      <c r="A240" s="58" t="s">
        <v>834</v>
      </c>
      <c r="B240" s="59" t="s">
        <v>835</v>
      </c>
      <c r="C240" s="60">
        <v>17324549.899999999</v>
      </c>
      <c r="D240" s="60">
        <v>12820167.25</v>
      </c>
      <c r="E240" s="70">
        <f t="shared" si="3"/>
        <v>4504382.6499999985</v>
      </c>
      <c r="F240" s="90">
        <v>40422</v>
      </c>
    </row>
    <row r="241" spans="1:9" x14ac:dyDescent="0.25">
      <c r="A241" s="58" t="s">
        <v>1075</v>
      </c>
      <c r="B241" s="59" t="s">
        <v>793</v>
      </c>
      <c r="C241" s="60">
        <v>1.53</v>
      </c>
      <c r="D241" s="60">
        <v>1.53</v>
      </c>
      <c r="E241" s="70">
        <f t="shared" si="3"/>
        <v>0</v>
      </c>
      <c r="F241" s="90">
        <v>40422</v>
      </c>
    </row>
    <row r="242" spans="1:9" ht="19.5" customHeight="1" x14ac:dyDescent="0.25">
      <c r="A242" s="58" t="s">
        <v>1076</v>
      </c>
      <c r="B242" s="59" t="s">
        <v>838</v>
      </c>
      <c r="C242" s="60">
        <v>0.56999999999999995</v>
      </c>
      <c r="D242" s="60">
        <v>0.56999999999999995</v>
      </c>
      <c r="E242" s="70">
        <f t="shared" si="3"/>
        <v>0</v>
      </c>
      <c r="F242" s="90">
        <v>40422</v>
      </c>
    </row>
    <row r="243" spans="1:9" ht="18" customHeight="1" x14ac:dyDescent="0.25">
      <c r="A243" s="58" t="s">
        <v>836</v>
      </c>
      <c r="B243" s="59" t="s">
        <v>837</v>
      </c>
      <c r="C243" s="60">
        <v>16780000</v>
      </c>
      <c r="D243" s="60">
        <v>12585000</v>
      </c>
      <c r="E243" s="70">
        <f t="shared" si="3"/>
        <v>4195000</v>
      </c>
      <c r="F243" s="90">
        <v>37987</v>
      </c>
    </row>
    <row r="244" spans="1:9" ht="18" customHeight="1" x14ac:dyDescent="0.25">
      <c r="A244" s="58" t="s">
        <v>839</v>
      </c>
      <c r="B244" s="59" t="s">
        <v>840</v>
      </c>
      <c r="C244" s="60">
        <v>250</v>
      </c>
      <c r="D244" s="60">
        <v>250</v>
      </c>
      <c r="E244" s="70">
        <f t="shared" si="3"/>
        <v>0</v>
      </c>
      <c r="F244" s="90">
        <v>21916</v>
      </c>
    </row>
    <row r="245" spans="1:9" ht="21.75" customHeight="1" x14ac:dyDescent="0.25">
      <c r="A245" s="58" t="s">
        <v>845</v>
      </c>
      <c r="B245" s="59" t="s">
        <v>846</v>
      </c>
      <c r="C245" s="60">
        <v>1000</v>
      </c>
      <c r="D245" s="60">
        <v>1000</v>
      </c>
      <c r="E245" s="70">
        <f t="shared" si="3"/>
        <v>0</v>
      </c>
      <c r="F245" s="90">
        <v>33604</v>
      </c>
    </row>
    <row r="246" spans="1:9" ht="37.5" customHeight="1" x14ac:dyDescent="0.25">
      <c r="A246" s="58" t="s">
        <v>841</v>
      </c>
      <c r="B246" s="59" t="s">
        <v>835</v>
      </c>
      <c r="C246" s="60">
        <v>8789812.5899999999</v>
      </c>
      <c r="D246" s="60">
        <v>5449682.5899999999</v>
      </c>
      <c r="E246" s="70">
        <f t="shared" si="3"/>
        <v>3340130</v>
      </c>
      <c r="F246" s="90">
        <v>40909</v>
      </c>
    </row>
    <row r="247" spans="1:9" ht="22.5" customHeight="1" x14ac:dyDescent="0.25">
      <c r="A247" s="58" t="s">
        <v>1077</v>
      </c>
      <c r="B247" s="59" t="s">
        <v>842</v>
      </c>
      <c r="C247" s="60">
        <v>0.53</v>
      </c>
      <c r="D247" s="60">
        <v>0.53</v>
      </c>
      <c r="E247" s="70">
        <f t="shared" si="3"/>
        <v>0</v>
      </c>
      <c r="F247" s="90">
        <v>40909</v>
      </c>
      <c r="I247" s="57" t="s">
        <v>38</v>
      </c>
    </row>
    <row r="248" spans="1:9" ht="24.75" customHeight="1" x14ac:dyDescent="0.25">
      <c r="A248" s="58" t="s">
        <v>843</v>
      </c>
      <c r="B248" s="59" t="s">
        <v>844</v>
      </c>
      <c r="C248" s="60">
        <v>0.01</v>
      </c>
      <c r="D248" s="60">
        <v>0.01</v>
      </c>
      <c r="E248" s="70">
        <f t="shared" si="3"/>
        <v>0</v>
      </c>
      <c r="F248" s="90">
        <v>40909</v>
      </c>
    </row>
    <row r="249" spans="1:9" ht="22.5" customHeight="1" x14ac:dyDescent="0.25">
      <c r="A249" s="58" t="s">
        <v>1078</v>
      </c>
      <c r="B249" s="59" t="s">
        <v>740</v>
      </c>
      <c r="C249" s="60">
        <v>0.53</v>
      </c>
      <c r="D249" s="60">
        <v>0.53</v>
      </c>
      <c r="E249" s="70">
        <f t="shared" si="3"/>
        <v>0</v>
      </c>
      <c r="F249" s="90">
        <v>40909</v>
      </c>
    </row>
    <row r="250" spans="1:9" ht="17.25" customHeight="1" x14ac:dyDescent="0.25">
      <c r="A250" s="58" t="s">
        <v>1079</v>
      </c>
      <c r="B250" s="59" t="s">
        <v>847</v>
      </c>
      <c r="C250" s="60">
        <v>0.05</v>
      </c>
      <c r="D250" s="60">
        <v>0.05</v>
      </c>
      <c r="E250" s="70">
        <f t="shared" si="3"/>
        <v>0</v>
      </c>
      <c r="F250" s="90">
        <v>40909</v>
      </c>
    </row>
    <row r="251" spans="1:9" ht="18.75" customHeight="1" x14ac:dyDescent="0.25">
      <c r="A251" s="58" t="s">
        <v>1080</v>
      </c>
      <c r="B251" s="59" t="s">
        <v>848</v>
      </c>
      <c r="C251" s="60">
        <v>0.05</v>
      </c>
      <c r="D251" s="60">
        <v>0.05</v>
      </c>
      <c r="E251" s="70">
        <f t="shared" si="3"/>
        <v>0</v>
      </c>
      <c r="F251" s="90">
        <v>40909</v>
      </c>
    </row>
    <row r="252" spans="1:9" ht="19.5" customHeight="1" x14ac:dyDescent="0.25">
      <c r="A252" s="58" t="s">
        <v>1081</v>
      </c>
      <c r="B252" s="59" t="s">
        <v>849</v>
      </c>
      <c r="C252" s="60">
        <v>0.05</v>
      </c>
      <c r="D252" s="60">
        <v>0.05</v>
      </c>
      <c r="E252" s="70">
        <f t="shared" si="3"/>
        <v>0</v>
      </c>
      <c r="F252" s="90">
        <v>40909</v>
      </c>
    </row>
    <row r="253" spans="1:9" ht="21" customHeight="1" x14ac:dyDescent="0.25">
      <c r="A253" s="58" t="s">
        <v>1082</v>
      </c>
      <c r="B253" s="59" t="s">
        <v>850</v>
      </c>
      <c r="C253" s="60">
        <v>0.05</v>
      </c>
      <c r="D253" s="60">
        <v>0.05</v>
      </c>
      <c r="E253" s="70">
        <f t="shared" si="3"/>
        <v>0</v>
      </c>
      <c r="F253" s="90">
        <v>40909</v>
      </c>
    </row>
    <row r="254" spans="1:9" ht="21" customHeight="1" x14ac:dyDescent="0.25">
      <c r="A254" s="58" t="s">
        <v>1083</v>
      </c>
      <c r="B254" s="59" t="s">
        <v>851</v>
      </c>
      <c r="C254" s="60">
        <v>0.14000000000000001</v>
      </c>
      <c r="D254" s="60">
        <v>0.14000000000000001</v>
      </c>
      <c r="E254" s="70">
        <f t="shared" si="3"/>
        <v>0</v>
      </c>
      <c r="F254" s="90">
        <v>40909</v>
      </c>
    </row>
    <row r="255" spans="1:9" ht="18" customHeight="1" x14ac:dyDescent="0.25">
      <c r="A255" s="58" t="s">
        <v>852</v>
      </c>
      <c r="B255" s="59" t="s">
        <v>853</v>
      </c>
      <c r="C255" s="60">
        <v>42054209</v>
      </c>
      <c r="D255" s="60">
        <v>10934094.34</v>
      </c>
      <c r="E255" s="70">
        <f t="shared" si="3"/>
        <v>31120114.66</v>
      </c>
      <c r="F255" s="90">
        <v>41275</v>
      </c>
      <c r="H255" s="74"/>
    </row>
    <row r="256" spans="1:9" ht="39" customHeight="1" x14ac:dyDescent="0.25">
      <c r="A256" s="58" t="s">
        <v>854</v>
      </c>
      <c r="B256" s="59" t="s">
        <v>855</v>
      </c>
      <c r="C256" s="60">
        <v>0.01</v>
      </c>
      <c r="D256" s="60">
        <v>0.01</v>
      </c>
      <c r="E256" s="70">
        <f t="shared" si="3"/>
        <v>0</v>
      </c>
      <c r="F256" s="90">
        <v>40909</v>
      </c>
    </row>
    <row r="257" spans="1:6" ht="24.75" customHeight="1" x14ac:dyDescent="0.25">
      <c r="A257" s="58" t="s">
        <v>856</v>
      </c>
      <c r="B257" s="59" t="s">
        <v>857</v>
      </c>
      <c r="C257" s="60">
        <v>0.01</v>
      </c>
      <c r="D257" s="60">
        <v>0.01</v>
      </c>
      <c r="E257" s="70">
        <f t="shared" si="3"/>
        <v>0</v>
      </c>
      <c r="F257" s="90">
        <v>22282</v>
      </c>
    </row>
    <row r="258" spans="1:6" ht="30.75" customHeight="1" x14ac:dyDescent="0.25">
      <c r="A258" s="58" t="s">
        <v>858</v>
      </c>
      <c r="B258" s="59" t="s">
        <v>859</v>
      </c>
      <c r="C258" s="60">
        <v>0.01</v>
      </c>
      <c r="D258" s="60">
        <v>0.01</v>
      </c>
      <c r="E258" s="70">
        <f t="shared" si="3"/>
        <v>0</v>
      </c>
      <c r="F258" s="90">
        <v>27760</v>
      </c>
    </row>
    <row r="259" spans="1:6" ht="33.75" customHeight="1" x14ac:dyDescent="0.25">
      <c r="A259" s="58" t="s">
        <v>860</v>
      </c>
      <c r="B259" s="59" t="s">
        <v>861</v>
      </c>
      <c r="C259" s="60">
        <v>55247994</v>
      </c>
      <c r="D259" s="60">
        <v>55247994</v>
      </c>
      <c r="E259" s="70">
        <f t="shared" si="3"/>
        <v>0</v>
      </c>
      <c r="F259" s="90">
        <v>39448</v>
      </c>
    </row>
    <row r="260" spans="1:6" ht="45.75" customHeight="1" x14ac:dyDescent="0.25">
      <c r="A260" s="58" t="s">
        <v>862</v>
      </c>
      <c r="B260" s="59" t="s">
        <v>863</v>
      </c>
      <c r="C260" s="60">
        <v>950000</v>
      </c>
      <c r="D260" s="60">
        <v>745750</v>
      </c>
      <c r="E260" s="70">
        <f t="shared" si="3"/>
        <v>204250</v>
      </c>
      <c r="F260" s="90">
        <v>40179</v>
      </c>
    </row>
    <row r="261" spans="1:6" ht="29.25" customHeight="1" x14ac:dyDescent="0.25">
      <c r="A261" s="58" t="s">
        <v>864</v>
      </c>
      <c r="B261" s="59" t="s">
        <v>1084</v>
      </c>
      <c r="C261" s="60">
        <v>0.01</v>
      </c>
      <c r="D261" s="60">
        <v>0.01</v>
      </c>
      <c r="E261" s="70">
        <f t="shared" si="3"/>
        <v>0</v>
      </c>
      <c r="F261" s="90">
        <v>29221</v>
      </c>
    </row>
    <row r="262" spans="1:6" ht="37.5" customHeight="1" x14ac:dyDescent="0.25">
      <c r="A262" s="58" t="s">
        <v>865</v>
      </c>
      <c r="B262" s="59" t="s">
        <v>1025</v>
      </c>
      <c r="C262" s="60">
        <v>0.01</v>
      </c>
      <c r="D262" s="60">
        <v>0.01</v>
      </c>
      <c r="E262" s="70">
        <f t="shared" si="3"/>
        <v>0</v>
      </c>
      <c r="F262" s="90">
        <v>29221</v>
      </c>
    </row>
    <row r="263" spans="1:6" ht="30.75" customHeight="1" x14ac:dyDescent="0.25">
      <c r="A263" s="58" t="s">
        <v>866</v>
      </c>
      <c r="B263" s="59" t="s">
        <v>1115</v>
      </c>
      <c r="C263" s="60">
        <v>0.01</v>
      </c>
      <c r="D263" s="60">
        <v>0.01</v>
      </c>
      <c r="E263" s="70">
        <f t="shared" si="3"/>
        <v>0</v>
      </c>
      <c r="F263" s="90">
        <v>29587</v>
      </c>
    </row>
    <row r="264" spans="1:6" ht="33.75" customHeight="1" x14ac:dyDescent="0.25">
      <c r="A264" s="58" t="s">
        <v>867</v>
      </c>
      <c r="B264" s="59" t="s">
        <v>1114</v>
      </c>
      <c r="C264" s="60">
        <v>0.01</v>
      </c>
      <c r="D264" s="60">
        <v>0.01</v>
      </c>
      <c r="E264" s="70">
        <f t="shared" si="3"/>
        <v>0</v>
      </c>
      <c r="F264" s="90">
        <v>29952</v>
      </c>
    </row>
    <row r="265" spans="1:6" ht="39" customHeight="1" x14ac:dyDescent="0.25">
      <c r="A265" s="58" t="s">
        <v>868</v>
      </c>
      <c r="B265" s="59" t="s">
        <v>869</v>
      </c>
      <c r="C265" s="60">
        <v>0.01</v>
      </c>
      <c r="D265" s="60">
        <v>0.01</v>
      </c>
      <c r="E265" s="70">
        <f t="shared" si="3"/>
        <v>0</v>
      </c>
      <c r="F265" s="90">
        <v>29952</v>
      </c>
    </row>
    <row r="266" spans="1:6" ht="28.5" customHeight="1" x14ac:dyDescent="0.25">
      <c r="A266" s="58" t="s">
        <v>870</v>
      </c>
      <c r="B266" s="59" t="s">
        <v>1085</v>
      </c>
      <c r="C266" s="60">
        <v>1002450</v>
      </c>
      <c r="D266" s="60">
        <v>952327.5</v>
      </c>
      <c r="E266" s="70">
        <f t="shared" si="3"/>
        <v>50122.5</v>
      </c>
      <c r="F266" s="90">
        <v>40909</v>
      </c>
    </row>
    <row r="267" spans="1:6" ht="18" customHeight="1" x14ac:dyDescent="0.25">
      <c r="A267" s="58" t="s">
        <v>871</v>
      </c>
      <c r="B267" s="59" t="s">
        <v>872</v>
      </c>
      <c r="C267" s="60">
        <v>580000</v>
      </c>
      <c r="D267" s="60">
        <v>580000</v>
      </c>
      <c r="E267" s="70">
        <f t="shared" si="3"/>
        <v>0</v>
      </c>
      <c r="F267" s="90">
        <v>40909</v>
      </c>
    </row>
    <row r="268" spans="1:6" ht="30" customHeight="1" x14ac:dyDescent="0.25">
      <c r="A268" s="58" t="s">
        <v>873</v>
      </c>
      <c r="B268" s="59" t="s">
        <v>874</v>
      </c>
      <c r="C268" s="60">
        <v>280000</v>
      </c>
      <c r="D268" s="60">
        <v>280000</v>
      </c>
      <c r="E268" s="70">
        <f t="shared" si="3"/>
        <v>0</v>
      </c>
      <c r="F268" s="90">
        <v>40909</v>
      </c>
    </row>
    <row r="269" spans="1:6" ht="30.75" customHeight="1" x14ac:dyDescent="0.25">
      <c r="A269" s="58" t="s">
        <v>875</v>
      </c>
      <c r="B269" s="59" t="s">
        <v>1086</v>
      </c>
      <c r="C269" s="60">
        <v>324000</v>
      </c>
      <c r="D269" s="60">
        <v>324000</v>
      </c>
      <c r="E269" s="70">
        <f t="shared" ref="E269:E332" si="4">C269-D269</f>
        <v>0</v>
      </c>
      <c r="F269" s="90">
        <v>40909</v>
      </c>
    </row>
    <row r="270" spans="1:6" ht="18" customHeight="1" x14ac:dyDescent="0.25">
      <c r="A270" s="58" t="s">
        <v>876</v>
      </c>
      <c r="B270" s="59" t="s">
        <v>877</v>
      </c>
      <c r="C270" s="60">
        <v>162000</v>
      </c>
      <c r="D270" s="60">
        <v>162000</v>
      </c>
      <c r="E270" s="70">
        <f t="shared" si="4"/>
        <v>0</v>
      </c>
      <c r="F270" s="90">
        <v>40909</v>
      </c>
    </row>
    <row r="271" spans="1:6" ht="25.5" customHeight="1" x14ac:dyDescent="0.25">
      <c r="A271" s="58" t="s">
        <v>878</v>
      </c>
      <c r="B271" s="59" t="s">
        <v>1087</v>
      </c>
      <c r="C271" s="60">
        <v>0.01</v>
      </c>
      <c r="D271" s="60">
        <v>0.01</v>
      </c>
      <c r="E271" s="70">
        <f t="shared" si="4"/>
        <v>0</v>
      </c>
      <c r="F271" s="90">
        <v>29587</v>
      </c>
    </row>
    <row r="272" spans="1:6" ht="30.75" customHeight="1" x14ac:dyDescent="0.25">
      <c r="A272" s="58" t="s">
        <v>879</v>
      </c>
      <c r="B272" s="59" t="s">
        <v>1088</v>
      </c>
      <c r="C272" s="60">
        <v>0.01</v>
      </c>
      <c r="D272" s="60">
        <v>0.01</v>
      </c>
      <c r="E272" s="70">
        <f t="shared" si="4"/>
        <v>0</v>
      </c>
      <c r="F272" s="90">
        <v>31048</v>
      </c>
    </row>
    <row r="273" spans="1:11" ht="30" customHeight="1" x14ac:dyDescent="0.25">
      <c r="A273" s="58" t="s">
        <v>880</v>
      </c>
      <c r="B273" s="59" t="s">
        <v>1089</v>
      </c>
      <c r="C273" s="60">
        <v>0.01</v>
      </c>
      <c r="D273" s="60">
        <v>0.01</v>
      </c>
      <c r="E273" s="70">
        <f t="shared" si="4"/>
        <v>0</v>
      </c>
      <c r="F273" s="90">
        <v>27395</v>
      </c>
    </row>
    <row r="274" spans="1:11" ht="30" customHeight="1" x14ac:dyDescent="0.25">
      <c r="A274" s="58" t="s">
        <v>881</v>
      </c>
      <c r="B274" s="59" t="s">
        <v>1090</v>
      </c>
      <c r="C274" s="60">
        <v>0.01</v>
      </c>
      <c r="D274" s="60">
        <v>0.01</v>
      </c>
      <c r="E274" s="70">
        <f t="shared" si="4"/>
        <v>0</v>
      </c>
      <c r="F274" s="90">
        <v>35796</v>
      </c>
    </row>
    <row r="275" spans="1:11" ht="39" customHeight="1" x14ac:dyDescent="0.25">
      <c r="A275" s="58" t="s">
        <v>882</v>
      </c>
      <c r="B275" s="59" t="s">
        <v>883</v>
      </c>
      <c r="C275" s="60">
        <v>0.01</v>
      </c>
      <c r="D275" s="60">
        <v>0.01</v>
      </c>
      <c r="E275" s="70">
        <f t="shared" si="4"/>
        <v>0</v>
      </c>
      <c r="F275" s="90">
        <v>18264</v>
      </c>
    </row>
    <row r="276" spans="1:11" ht="39.75" customHeight="1" x14ac:dyDescent="0.25">
      <c r="A276" s="58" t="s">
        <v>884</v>
      </c>
      <c r="B276" s="59" t="s">
        <v>885</v>
      </c>
      <c r="C276" s="60">
        <v>0.01</v>
      </c>
      <c r="D276" s="60">
        <v>0.01</v>
      </c>
      <c r="E276" s="70">
        <f t="shared" si="4"/>
        <v>0</v>
      </c>
      <c r="F276" s="90">
        <v>18264</v>
      </c>
    </row>
    <row r="277" spans="1:11" ht="50.25" customHeight="1" x14ac:dyDescent="0.25">
      <c r="A277" s="58" t="s">
        <v>886</v>
      </c>
      <c r="B277" s="59" t="s">
        <v>887</v>
      </c>
      <c r="C277" s="60">
        <v>0.01</v>
      </c>
      <c r="D277" s="60">
        <v>0.01</v>
      </c>
      <c r="E277" s="70">
        <f t="shared" si="4"/>
        <v>0</v>
      </c>
      <c r="F277" s="90">
        <v>18264</v>
      </c>
    </row>
    <row r="278" spans="1:11" ht="34.5" customHeight="1" x14ac:dyDescent="0.25">
      <c r="A278" s="58" t="s">
        <v>888</v>
      </c>
      <c r="B278" s="59" t="s">
        <v>889</v>
      </c>
      <c r="C278" s="60">
        <v>0.01</v>
      </c>
      <c r="D278" s="60">
        <v>0.01</v>
      </c>
      <c r="E278" s="70">
        <f t="shared" si="4"/>
        <v>0</v>
      </c>
      <c r="F278" s="90">
        <v>18264</v>
      </c>
    </row>
    <row r="279" spans="1:11" ht="42" customHeight="1" x14ac:dyDescent="0.25">
      <c r="A279" s="58" t="s">
        <v>695</v>
      </c>
      <c r="B279" s="59" t="s">
        <v>696</v>
      </c>
      <c r="C279" s="60">
        <v>0.01</v>
      </c>
      <c r="D279" s="60">
        <v>0.01</v>
      </c>
      <c r="E279" s="70">
        <f t="shared" si="4"/>
        <v>0</v>
      </c>
      <c r="F279" s="90">
        <v>18264</v>
      </c>
    </row>
    <row r="280" spans="1:11" ht="33" customHeight="1" x14ac:dyDescent="0.25">
      <c r="A280" s="58" t="s">
        <v>1095</v>
      </c>
      <c r="B280" s="59" t="s">
        <v>1094</v>
      </c>
      <c r="C280" s="60">
        <v>980000</v>
      </c>
      <c r="D280" s="60">
        <v>196000</v>
      </c>
      <c r="E280" s="70">
        <f t="shared" si="4"/>
        <v>784000</v>
      </c>
      <c r="F280" s="90">
        <v>43889</v>
      </c>
    </row>
    <row r="281" spans="1:11" ht="33" customHeight="1" x14ac:dyDescent="0.25">
      <c r="A281" s="58" t="s">
        <v>1262</v>
      </c>
      <c r="B281" s="59" t="s">
        <v>1263</v>
      </c>
      <c r="C281" s="60">
        <v>9600048</v>
      </c>
      <c r="D281" s="60">
        <v>480002.4</v>
      </c>
      <c r="E281" s="70">
        <f t="shared" si="4"/>
        <v>9120045.5999999996</v>
      </c>
      <c r="F281" s="61">
        <v>2023</v>
      </c>
    </row>
    <row r="282" spans="1:11" ht="33" customHeight="1" x14ac:dyDescent="0.25">
      <c r="A282" s="58" t="s">
        <v>1264</v>
      </c>
      <c r="B282" s="59" t="s">
        <v>1265</v>
      </c>
      <c r="C282" s="60">
        <v>1233000</v>
      </c>
      <c r="D282" s="60">
        <v>61650</v>
      </c>
      <c r="E282" s="70">
        <f t="shared" si="4"/>
        <v>1171350</v>
      </c>
      <c r="F282" s="61">
        <v>2023</v>
      </c>
    </row>
    <row r="283" spans="1:11" ht="33" customHeight="1" x14ac:dyDescent="0.25">
      <c r="A283" s="58" t="s">
        <v>1266</v>
      </c>
      <c r="B283" s="59" t="s">
        <v>1265</v>
      </c>
      <c r="C283" s="60">
        <v>1370000</v>
      </c>
      <c r="D283" s="60">
        <v>68500</v>
      </c>
      <c r="E283" s="70">
        <f t="shared" si="4"/>
        <v>1301500</v>
      </c>
      <c r="F283" s="61">
        <v>2023</v>
      </c>
    </row>
    <row r="284" spans="1:11" ht="33" customHeight="1" x14ac:dyDescent="0.25">
      <c r="A284" s="58" t="s">
        <v>1267</v>
      </c>
      <c r="B284" s="59" t="s">
        <v>1268</v>
      </c>
      <c r="C284" s="60">
        <v>3600000</v>
      </c>
      <c r="D284" s="60">
        <v>0</v>
      </c>
      <c r="E284" s="70">
        <f t="shared" si="4"/>
        <v>3600000</v>
      </c>
      <c r="F284" s="61">
        <v>2024</v>
      </c>
    </row>
    <row r="285" spans="1:11" ht="61.5" customHeight="1" x14ac:dyDescent="0.25">
      <c r="A285" s="58" t="s">
        <v>1104</v>
      </c>
      <c r="B285" s="59" t="s">
        <v>1271</v>
      </c>
      <c r="C285" s="60">
        <v>128698220</v>
      </c>
      <c r="D285" s="60"/>
      <c r="E285" s="70">
        <f t="shared" si="4"/>
        <v>128698220</v>
      </c>
      <c r="F285" s="90" t="s">
        <v>1106</v>
      </c>
    </row>
    <row r="286" spans="1:11" x14ac:dyDescent="0.25">
      <c r="A286" s="58" t="s">
        <v>1104</v>
      </c>
      <c r="B286" s="59" t="s">
        <v>801</v>
      </c>
      <c r="C286" s="60">
        <v>6759576</v>
      </c>
      <c r="D286" s="60"/>
      <c r="E286" s="70">
        <f t="shared" si="4"/>
        <v>6759576</v>
      </c>
      <c r="F286" s="90" t="s">
        <v>1107</v>
      </c>
    </row>
    <row r="287" spans="1:11" ht="35.25" customHeight="1" x14ac:dyDescent="0.25">
      <c r="A287" s="58" t="s">
        <v>1104</v>
      </c>
      <c r="B287" s="59" t="s">
        <v>1116</v>
      </c>
      <c r="C287" s="60">
        <v>21896658</v>
      </c>
      <c r="D287" s="60"/>
      <c r="E287" s="70">
        <f t="shared" si="4"/>
        <v>21896658</v>
      </c>
      <c r="F287" s="90" t="s">
        <v>1107</v>
      </c>
      <c r="K287" s="57" t="s">
        <v>1272</v>
      </c>
    </row>
    <row r="288" spans="1:11" ht="22.5" x14ac:dyDescent="0.25">
      <c r="A288" s="58" t="s">
        <v>1104</v>
      </c>
      <c r="B288" s="59" t="s">
        <v>1105</v>
      </c>
      <c r="C288" s="60">
        <v>26310498</v>
      </c>
      <c r="D288" s="60"/>
      <c r="E288" s="70">
        <f t="shared" si="4"/>
        <v>26310498</v>
      </c>
      <c r="F288" s="90" t="s">
        <v>1107</v>
      </c>
    </row>
    <row r="289" spans="1:6" x14ac:dyDescent="0.25">
      <c r="A289" s="58" t="s">
        <v>1104</v>
      </c>
      <c r="B289" s="59" t="s">
        <v>1096</v>
      </c>
      <c r="C289" s="60">
        <v>83700</v>
      </c>
      <c r="D289" s="60"/>
      <c r="E289" s="70">
        <f t="shared" si="4"/>
        <v>83700</v>
      </c>
      <c r="F289" s="91" t="s">
        <v>1273</v>
      </c>
    </row>
    <row r="290" spans="1:6" x14ac:dyDescent="0.25">
      <c r="A290" s="58" t="s">
        <v>1104</v>
      </c>
      <c r="B290" s="59" t="s">
        <v>1097</v>
      </c>
      <c r="C290" s="60">
        <v>90000</v>
      </c>
      <c r="D290" s="60"/>
      <c r="E290" s="70">
        <f t="shared" si="4"/>
        <v>90000</v>
      </c>
      <c r="F290" s="91" t="s">
        <v>1273</v>
      </c>
    </row>
    <row r="291" spans="1:6" x14ac:dyDescent="0.25">
      <c r="A291" s="58" t="s">
        <v>1104</v>
      </c>
      <c r="B291" s="59" t="s">
        <v>1098</v>
      </c>
      <c r="C291" s="60">
        <v>135000</v>
      </c>
      <c r="D291" s="60"/>
      <c r="E291" s="70">
        <f t="shared" si="4"/>
        <v>135000</v>
      </c>
      <c r="F291" s="91" t="s">
        <v>1273</v>
      </c>
    </row>
    <row r="292" spans="1:6" x14ac:dyDescent="0.25">
      <c r="A292" s="58" t="s">
        <v>1104</v>
      </c>
      <c r="B292" s="59" t="s">
        <v>1099</v>
      </c>
      <c r="C292" s="60">
        <v>910000</v>
      </c>
      <c r="D292" s="60"/>
      <c r="E292" s="70">
        <f t="shared" si="4"/>
        <v>910000</v>
      </c>
      <c r="F292" s="91" t="s">
        <v>1273</v>
      </c>
    </row>
    <row r="293" spans="1:6" x14ac:dyDescent="0.25">
      <c r="A293" s="58" t="s">
        <v>1104</v>
      </c>
      <c r="B293" s="59" t="s">
        <v>1100</v>
      </c>
      <c r="C293" s="60">
        <v>10500000</v>
      </c>
      <c r="D293" s="60"/>
      <c r="E293" s="70">
        <f t="shared" si="4"/>
        <v>10500000</v>
      </c>
      <c r="F293" s="91"/>
    </row>
    <row r="294" spans="1:6" x14ac:dyDescent="0.25">
      <c r="A294" s="58" t="s">
        <v>1104</v>
      </c>
      <c r="B294" s="59" t="s">
        <v>1101</v>
      </c>
      <c r="C294" s="60">
        <v>18420000</v>
      </c>
      <c r="D294" s="60"/>
      <c r="E294" s="70">
        <f t="shared" si="4"/>
        <v>18420000</v>
      </c>
      <c r="F294" s="91"/>
    </row>
    <row r="295" spans="1:6" x14ac:dyDescent="0.25">
      <c r="A295" s="58" t="s">
        <v>1104</v>
      </c>
      <c r="B295" s="59" t="s">
        <v>1102</v>
      </c>
      <c r="C295" s="60">
        <v>10014000</v>
      </c>
      <c r="D295" s="60"/>
      <c r="E295" s="70">
        <f t="shared" si="4"/>
        <v>10014000</v>
      </c>
      <c r="F295" s="91"/>
    </row>
    <row r="296" spans="1:6" ht="34.5" customHeight="1" x14ac:dyDescent="0.25">
      <c r="A296" s="58" t="s">
        <v>1104</v>
      </c>
      <c r="B296" s="59" t="s">
        <v>1103</v>
      </c>
      <c r="C296" s="60">
        <v>18318000</v>
      </c>
      <c r="D296" s="60"/>
      <c r="E296" s="70">
        <f t="shared" si="4"/>
        <v>18318000</v>
      </c>
      <c r="F296" s="92">
        <v>44062</v>
      </c>
    </row>
    <row r="297" spans="1:6" ht="18" customHeight="1" x14ac:dyDescent="0.25">
      <c r="A297" s="58" t="s">
        <v>890</v>
      </c>
      <c r="B297" s="59" t="s">
        <v>68</v>
      </c>
      <c r="C297" s="60">
        <v>0.01</v>
      </c>
      <c r="D297" s="60">
        <v>0.01</v>
      </c>
      <c r="E297" s="70">
        <f t="shared" si="4"/>
        <v>0</v>
      </c>
      <c r="F297" s="90">
        <v>38353</v>
      </c>
    </row>
    <row r="298" spans="1:6" ht="27" customHeight="1" x14ac:dyDescent="0.25">
      <c r="A298" s="58" t="s">
        <v>891</v>
      </c>
      <c r="B298" s="59" t="s">
        <v>544</v>
      </c>
      <c r="C298" s="60">
        <v>3071407</v>
      </c>
      <c r="D298" s="60">
        <v>1277155.8400000001</v>
      </c>
      <c r="E298" s="70">
        <f t="shared" si="4"/>
        <v>1794251.16</v>
      </c>
      <c r="F298" s="90">
        <v>43101</v>
      </c>
    </row>
    <row r="299" spans="1:6" ht="25.5" customHeight="1" x14ac:dyDescent="0.25">
      <c r="A299" s="58" t="s">
        <v>892</v>
      </c>
      <c r="B299" s="59" t="s">
        <v>53</v>
      </c>
      <c r="C299" s="60">
        <v>0.01</v>
      </c>
      <c r="D299" s="60">
        <v>0.01</v>
      </c>
      <c r="E299" s="70">
        <f t="shared" si="4"/>
        <v>0</v>
      </c>
      <c r="F299" s="90">
        <v>27030</v>
      </c>
    </row>
    <row r="300" spans="1:6" ht="25.5" customHeight="1" x14ac:dyDescent="0.25">
      <c r="A300" s="58" t="s">
        <v>1091</v>
      </c>
      <c r="B300" s="59" t="s">
        <v>211</v>
      </c>
      <c r="C300" s="60">
        <v>307500</v>
      </c>
      <c r="D300" s="60">
        <v>246000</v>
      </c>
      <c r="E300" s="70">
        <f t="shared" si="4"/>
        <v>61500</v>
      </c>
      <c r="F300" s="90">
        <v>42736</v>
      </c>
    </row>
    <row r="301" spans="1:6" ht="18" customHeight="1" x14ac:dyDescent="0.25">
      <c r="A301" s="58" t="s">
        <v>893</v>
      </c>
      <c r="B301" s="59" t="s">
        <v>54</v>
      </c>
      <c r="C301" s="60">
        <v>0.01</v>
      </c>
      <c r="D301" s="60">
        <v>0.01</v>
      </c>
      <c r="E301" s="70">
        <f t="shared" si="4"/>
        <v>0</v>
      </c>
      <c r="F301" s="90">
        <v>27030</v>
      </c>
    </row>
    <row r="302" spans="1:6" ht="18" customHeight="1" x14ac:dyDescent="0.25">
      <c r="A302" s="58" t="s">
        <v>894</v>
      </c>
      <c r="B302" s="59" t="s">
        <v>895</v>
      </c>
      <c r="C302" s="60">
        <v>0.01</v>
      </c>
      <c r="D302" s="60">
        <v>0.01</v>
      </c>
      <c r="E302" s="70">
        <f t="shared" si="4"/>
        <v>0</v>
      </c>
      <c r="F302" s="90">
        <v>35796</v>
      </c>
    </row>
    <row r="303" spans="1:6" ht="18" customHeight="1" x14ac:dyDescent="0.25">
      <c r="A303" s="58" t="s">
        <v>896</v>
      </c>
      <c r="B303" s="59" t="s">
        <v>219</v>
      </c>
      <c r="C303" s="60">
        <v>0.01</v>
      </c>
      <c r="D303" s="60">
        <v>0.01</v>
      </c>
      <c r="E303" s="70">
        <f t="shared" si="4"/>
        <v>0</v>
      </c>
      <c r="F303" s="90">
        <v>31413</v>
      </c>
    </row>
    <row r="304" spans="1:6" ht="18" customHeight="1" x14ac:dyDescent="0.25">
      <c r="A304" s="58" t="s">
        <v>897</v>
      </c>
      <c r="B304" s="59" t="s">
        <v>220</v>
      </c>
      <c r="C304" s="60">
        <v>0.01</v>
      </c>
      <c r="D304" s="60">
        <v>0.01</v>
      </c>
      <c r="E304" s="70">
        <f t="shared" si="4"/>
        <v>0</v>
      </c>
      <c r="F304" s="90">
        <v>29221</v>
      </c>
    </row>
    <row r="305" spans="1:6" ht="21.75" customHeight="1" x14ac:dyDescent="0.25">
      <c r="A305" s="58" t="s">
        <v>898</v>
      </c>
      <c r="B305" s="59" t="s">
        <v>221</v>
      </c>
      <c r="C305" s="60">
        <v>21675</v>
      </c>
      <c r="D305" s="60">
        <v>21675</v>
      </c>
      <c r="E305" s="70">
        <f t="shared" si="4"/>
        <v>0</v>
      </c>
      <c r="F305" s="90">
        <v>42370</v>
      </c>
    </row>
    <row r="306" spans="1:6" ht="18" customHeight="1" x14ac:dyDescent="0.25">
      <c r="A306" s="58" t="s">
        <v>899</v>
      </c>
      <c r="B306" s="59" t="s">
        <v>900</v>
      </c>
      <c r="C306" s="60">
        <v>0.01</v>
      </c>
      <c r="D306" s="60">
        <v>0.01</v>
      </c>
      <c r="E306" s="70">
        <f t="shared" si="4"/>
        <v>0</v>
      </c>
      <c r="F306" s="90">
        <v>38353</v>
      </c>
    </row>
    <row r="307" spans="1:6" ht="36.75" customHeight="1" x14ac:dyDescent="0.25">
      <c r="A307" s="58" t="s">
        <v>901</v>
      </c>
      <c r="B307" s="59" t="s">
        <v>544</v>
      </c>
      <c r="C307" s="60">
        <v>3071407</v>
      </c>
      <c r="D307" s="60">
        <v>1277155.8400000001</v>
      </c>
      <c r="E307" s="70">
        <f t="shared" si="4"/>
        <v>1794251.16</v>
      </c>
      <c r="F307" s="90">
        <v>43101</v>
      </c>
    </row>
    <row r="308" spans="1:6" ht="18" customHeight="1" x14ac:dyDescent="0.25">
      <c r="A308" s="58" t="s">
        <v>1092</v>
      </c>
      <c r="B308" s="59" t="s">
        <v>902</v>
      </c>
      <c r="C308" s="60">
        <v>63000</v>
      </c>
      <c r="D308" s="60">
        <v>40140</v>
      </c>
      <c r="E308" s="70">
        <f t="shared" si="4"/>
        <v>22860</v>
      </c>
      <c r="F308" s="90">
        <v>42736</v>
      </c>
    </row>
    <row r="309" spans="1:6" ht="18" customHeight="1" x14ac:dyDescent="0.25">
      <c r="A309" s="58" t="s">
        <v>1093</v>
      </c>
      <c r="B309" s="59" t="s">
        <v>80</v>
      </c>
      <c r="C309" s="60">
        <v>52500.03</v>
      </c>
      <c r="D309" s="60">
        <v>44365.52</v>
      </c>
      <c r="E309" s="70">
        <f t="shared" si="4"/>
        <v>8134.510000000002</v>
      </c>
      <c r="F309" s="90">
        <v>40909</v>
      </c>
    </row>
    <row r="310" spans="1:6" s="80" customFormat="1" ht="18" customHeight="1" x14ac:dyDescent="0.15">
      <c r="A310" s="75" t="s">
        <v>1124</v>
      </c>
      <c r="B310" s="76" t="s">
        <v>1125</v>
      </c>
      <c r="C310" s="77">
        <v>959200</v>
      </c>
      <c r="D310" s="78">
        <v>335720</v>
      </c>
      <c r="E310" s="70">
        <f t="shared" si="4"/>
        <v>623480</v>
      </c>
      <c r="F310" s="79">
        <v>2017</v>
      </c>
    </row>
    <row r="311" spans="1:6" s="80" customFormat="1" ht="18" customHeight="1" x14ac:dyDescent="0.15">
      <c r="A311" s="75" t="s">
        <v>1126</v>
      </c>
      <c r="B311" s="76" t="s">
        <v>1127</v>
      </c>
      <c r="C311" s="77">
        <v>120000</v>
      </c>
      <c r="D311" s="78">
        <v>42000</v>
      </c>
      <c r="E311" s="70">
        <f t="shared" si="4"/>
        <v>78000</v>
      </c>
      <c r="F311" s="79">
        <v>2017</v>
      </c>
    </row>
    <row r="312" spans="1:6" s="80" customFormat="1" ht="18" customHeight="1" x14ac:dyDescent="0.15">
      <c r="A312" s="75" t="s">
        <v>1128</v>
      </c>
      <c r="B312" s="76" t="s">
        <v>1274</v>
      </c>
      <c r="C312" s="77">
        <v>575000</v>
      </c>
      <c r="D312" s="78">
        <v>95833.33</v>
      </c>
      <c r="E312" s="70">
        <f t="shared" si="4"/>
        <v>479166.67</v>
      </c>
      <c r="F312" s="79">
        <v>2019</v>
      </c>
    </row>
    <row r="313" spans="1:6" s="80" customFormat="1" ht="18" customHeight="1" x14ac:dyDescent="0.15">
      <c r="A313" s="75" t="s">
        <v>1129</v>
      </c>
      <c r="B313" s="76" t="s">
        <v>1130</v>
      </c>
      <c r="C313" s="77">
        <v>69626059</v>
      </c>
      <c r="D313" s="78">
        <v>11140169.439999999</v>
      </c>
      <c r="E313" s="70">
        <f t="shared" si="4"/>
        <v>58485889.560000002</v>
      </c>
      <c r="F313" s="79">
        <v>2016</v>
      </c>
    </row>
    <row r="314" spans="1:6" s="80" customFormat="1" ht="18" customHeight="1" x14ac:dyDescent="0.15">
      <c r="A314" s="75" t="s">
        <v>1131</v>
      </c>
      <c r="B314" s="76" t="s">
        <v>1132</v>
      </c>
      <c r="C314" s="77">
        <v>10156836</v>
      </c>
      <c r="D314" s="77">
        <v>10156836</v>
      </c>
      <c r="E314" s="70">
        <f t="shared" si="4"/>
        <v>0</v>
      </c>
      <c r="F314" s="79">
        <v>1974</v>
      </c>
    </row>
    <row r="315" spans="1:6" s="80" customFormat="1" ht="18" customHeight="1" x14ac:dyDescent="0.15">
      <c r="A315" s="75" t="s">
        <v>1133</v>
      </c>
      <c r="B315" s="76" t="s">
        <v>1134</v>
      </c>
      <c r="C315" s="77">
        <v>16789869</v>
      </c>
      <c r="D315" s="78">
        <v>15782476.859999999</v>
      </c>
      <c r="E315" s="70">
        <f t="shared" si="4"/>
        <v>1007392.1400000006</v>
      </c>
      <c r="F315" s="79">
        <v>1977</v>
      </c>
    </row>
    <row r="316" spans="1:6" s="80" customFormat="1" ht="18" customHeight="1" x14ac:dyDescent="0.15">
      <c r="A316" s="75" t="s">
        <v>1135</v>
      </c>
      <c r="B316" s="76" t="s">
        <v>1136</v>
      </c>
      <c r="C316" s="77">
        <v>155223241</v>
      </c>
      <c r="D316" s="78">
        <v>24835718.559999999</v>
      </c>
      <c r="E316" s="70">
        <f t="shared" si="4"/>
        <v>130387522.44</v>
      </c>
      <c r="F316" s="79">
        <v>2016</v>
      </c>
    </row>
    <row r="317" spans="1:6" s="80" customFormat="1" ht="18" customHeight="1" x14ac:dyDescent="0.15">
      <c r="A317" s="75" t="s">
        <v>1137</v>
      </c>
      <c r="B317" s="76" t="s">
        <v>1138</v>
      </c>
      <c r="C317" s="77">
        <v>6750000</v>
      </c>
      <c r="D317" s="78">
        <v>3240000</v>
      </c>
      <c r="E317" s="70">
        <f t="shared" si="4"/>
        <v>3510000</v>
      </c>
      <c r="F317" s="79">
        <v>2012</v>
      </c>
    </row>
    <row r="318" spans="1:6" s="80" customFormat="1" ht="33" customHeight="1" x14ac:dyDescent="0.15">
      <c r="A318" s="75" t="s">
        <v>1139</v>
      </c>
      <c r="B318" s="81" t="s">
        <v>1140</v>
      </c>
      <c r="C318" s="77">
        <v>9000000</v>
      </c>
      <c r="D318" s="78">
        <v>1170000</v>
      </c>
      <c r="E318" s="70">
        <f t="shared" si="4"/>
        <v>7830000</v>
      </c>
      <c r="F318" s="79">
        <v>2011</v>
      </c>
    </row>
    <row r="319" spans="1:6" s="80" customFormat="1" ht="18" customHeight="1" x14ac:dyDescent="0.15">
      <c r="A319" s="75" t="s">
        <v>1141</v>
      </c>
      <c r="B319" s="76" t="s">
        <v>1142</v>
      </c>
      <c r="C319" s="77">
        <v>2520000</v>
      </c>
      <c r="D319" s="78">
        <v>655200</v>
      </c>
      <c r="E319" s="70">
        <f t="shared" si="4"/>
        <v>1864800</v>
      </c>
      <c r="F319" s="79">
        <v>2011</v>
      </c>
    </row>
    <row r="320" spans="1:6" s="80" customFormat="1" ht="18" customHeight="1" x14ac:dyDescent="0.15">
      <c r="A320" s="75" t="s">
        <v>1143</v>
      </c>
      <c r="B320" s="76" t="s">
        <v>1144</v>
      </c>
      <c r="C320" s="77">
        <v>300000</v>
      </c>
      <c r="D320" s="78">
        <v>78000</v>
      </c>
      <c r="E320" s="70">
        <f t="shared" si="4"/>
        <v>222000</v>
      </c>
      <c r="F320" s="79">
        <v>2011</v>
      </c>
    </row>
    <row r="321" spans="1:6" s="80" customFormat="1" ht="18" customHeight="1" x14ac:dyDescent="0.15">
      <c r="A321" s="75" t="s">
        <v>1145</v>
      </c>
      <c r="B321" s="76" t="s">
        <v>1146</v>
      </c>
      <c r="C321" s="77">
        <v>6480000</v>
      </c>
      <c r="D321" s="78">
        <v>1404000</v>
      </c>
      <c r="E321" s="70">
        <f t="shared" si="4"/>
        <v>5076000</v>
      </c>
      <c r="F321" s="79">
        <v>2011</v>
      </c>
    </row>
    <row r="322" spans="1:6" s="80" customFormat="1" ht="18" customHeight="1" x14ac:dyDescent="0.15">
      <c r="A322" s="75" t="s">
        <v>1147</v>
      </c>
      <c r="B322" s="76" t="s">
        <v>1148</v>
      </c>
      <c r="C322" s="77">
        <v>2311200</v>
      </c>
      <c r="D322" s="78">
        <v>500760</v>
      </c>
      <c r="E322" s="70">
        <f t="shared" si="4"/>
        <v>1810440</v>
      </c>
      <c r="F322" s="79">
        <v>2011</v>
      </c>
    </row>
    <row r="323" spans="1:6" s="80" customFormat="1" ht="18" customHeight="1" x14ac:dyDescent="0.15">
      <c r="A323" s="75" t="s">
        <v>1149</v>
      </c>
      <c r="B323" s="76" t="s">
        <v>743</v>
      </c>
      <c r="C323" s="77">
        <v>1050000</v>
      </c>
      <c r="D323" s="78">
        <v>294000</v>
      </c>
      <c r="E323" s="70">
        <f t="shared" si="4"/>
        <v>756000</v>
      </c>
      <c r="F323" s="79">
        <v>2017</v>
      </c>
    </row>
    <row r="324" spans="1:6" s="80" customFormat="1" ht="18" customHeight="1" x14ac:dyDescent="0.15">
      <c r="A324" s="75" t="s">
        <v>1150</v>
      </c>
      <c r="B324" s="76" t="s">
        <v>743</v>
      </c>
      <c r="C324" s="77">
        <v>5700000</v>
      </c>
      <c r="D324" s="78">
        <v>1140000</v>
      </c>
      <c r="E324" s="70">
        <f t="shared" si="4"/>
        <v>4560000</v>
      </c>
      <c r="F324" s="79">
        <v>2019</v>
      </c>
    </row>
    <row r="325" spans="1:6" s="80" customFormat="1" ht="18" customHeight="1" x14ac:dyDescent="0.15">
      <c r="A325" s="75" t="s">
        <v>1151</v>
      </c>
      <c r="B325" s="76" t="s">
        <v>1152</v>
      </c>
      <c r="C325" s="77">
        <v>150000</v>
      </c>
      <c r="D325" s="78">
        <v>25000</v>
      </c>
      <c r="E325" s="70">
        <f t="shared" si="4"/>
        <v>125000</v>
      </c>
      <c r="F325" s="79">
        <v>2019</v>
      </c>
    </row>
    <row r="326" spans="1:6" s="80" customFormat="1" ht="18" customHeight="1" x14ac:dyDescent="0.15">
      <c r="A326" s="75" t="s">
        <v>1153</v>
      </c>
      <c r="B326" s="76" t="s">
        <v>1275</v>
      </c>
      <c r="C326" s="77">
        <v>436000</v>
      </c>
      <c r="D326" s="78">
        <v>152600</v>
      </c>
      <c r="E326" s="70">
        <f t="shared" si="4"/>
        <v>283400</v>
      </c>
      <c r="F326" s="79">
        <v>2017</v>
      </c>
    </row>
    <row r="327" spans="1:6" s="80" customFormat="1" ht="18" customHeight="1" x14ac:dyDescent="0.15">
      <c r="A327" s="75" t="s">
        <v>1154</v>
      </c>
      <c r="B327" s="76" t="s">
        <v>1276</v>
      </c>
      <c r="C327" s="77">
        <v>120000</v>
      </c>
      <c r="D327" s="78">
        <v>16800</v>
      </c>
      <c r="E327" s="70">
        <f t="shared" si="4"/>
        <v>103200</v>
      </c>
      <c r="F327" s="79">
        <v>2017</v>
      </c>
    </row>
    <row r="328" spans="1:6" s="80" customFormat="1" ht="22.5" x14ac:dyDescent="0.15">
      <c r="A328" s="75" t="s">
        <v>1155</v>
      </c>
      <c r="B328" s="81" t="s">
        <v>1156</v>
      </c>
      <c r="C328" s="77">
        <v>14000000</v>
      </c>
      <c r="D328" s="78">
        <v>12320000</v>
      </c>
      <c r="E328" s="70">
        <f t="shared" si="4"/>
        <v>1680000</v>
      </c>
      <c r="F328" s="79">
        <v>1980</v>
      </c>
    </row>
    <row r="329" spans="1:6" s="80" customFormat="1" ht="18" customHeight="1" x14ac:dyDescent="0.15">
      <c r="A329" s="75" t="s">
        <v>1157</v>
      </c>
      <c r="B329" s="76" t="s">
        <v>1158</v>
      </c>
      <c r="C329" s="77">
        <v>6000000</v>
      </c>
      <c r="D329" s="78">
        <v>6000000</v>
      </c>
      <c r="E329" s="70">
        <f t="shared" si="4"/>
        <v>0</v>
      </c>
      <c r="F329" s="79">
        <v>1980</v>
      </c>
    </row>
    <row r="330" spans="1:6" s="80" customFormat="1" ht="22.5" x14ac:dyDescent="0.15">
      <c r="A330" s="75" t="s">
        <v>1159</v>
      </c>
      <c r="B330" s="81" t="s">
        <v>1160</v>
      </c>
      <c r="C330" s="77">
        <v>12500000</v>
      </c>
      <c r="D330" s="78">
        <v>3500000</v>
      </c>
      <c r="E330" s="70">
        <f t="shared" si="4"/>
        <v>9000000</v>
      </c>
      <c r="F330" s="79">
        <v>2017</v>
      </c>
    </row>
    <row r="331" spans="1:6" s="80" customFormat="1" ht="22.5" x14ac:dyDescent="0.15">
      <c r="A331" s="75" t="s">
        <v>1161</v>
      </c>
      <c r="B331" s="81" t="s">
        <v>1162</v>
      </c>
      <c r="C331" s="77">
        <v>540000</v>
      </c>
      <c r="D331" s="78">
        <v>151200</v>
      </c>
      <c r="E331" s="70">
        <f t="shared" si="4"/>
        <v>388800</v>
      </c>
      <c r="F331" s="79">
        <v>2017</v>
      </c>
    </row>
    <row r="332" spans="1:6" s="80" customFormat="1" ht="18" customHeight="1" x14ac:dyDescent="0.15">
      <c r="A332" s="75" t="s">
        <v>1163</v>
      </c>
      <c r="B332" s="76" t="s">
        <v>1164</v>
      </c>
      <c r="C332" s="77"/>
      <c r="D332" s="78"/>
      <c r="E332" s="70">
        <f t="shared" si="4"/>
        <v>0</v>
      </c>
      <c r="F332" s="79">
        <v>1970</v>
      </c>
    </row>
    <row r="333" spans="1:6" s="80" customFormat="1" ht="18" customHeight="1" x14ac:dyDescent="0.15">
      <c r="A333" s="75" t="s">
        <v>1165</v>
      </c>
      <c r="B333" s="76" t="s">
        <v>1166</v>
      </c>
      <c r="C333" s="77">
        <v>250000</v>
      </c>
      <c r="D333" s="77">
        <v>250000</v>
      </c>
      <c r="E333" s="70">
        <f t="shared" ref="E333:E364" si="5">C333-D333</f>
        <v>0</v>
      </c>
      <c r="F333" s="79">
        <v>1980</v>
      </c>
    </row>
    <row r="334" spans="1:6" s="80" customFormat="1" ht="18" customHeight="1" x14ac:dyDescent="0.15">
      <c r="A334" s="75" t="s">
        <v>1167</v>
      </c>
      <c r="B334" s="76" t="s">
        <v>1168</v>
      </c>
      <c r="C334" s="77"/>
      <c r="D334" s="78"/>
      <c r="E334" s="70">
        <f t="shared" si="5"/>
        <v>0</v>
      </c>
      <c r="F334" s="79">
        <v>1980</v>
      </c>
    </row>
    <row r="335" spans="1:6" s="80" customFormat="1" ht="18" customHeight="1" x14ac:dyDescent="0.15">
      <c r="A335" s="75" t="s">
        <v>1169</v>
      </c>
      <c r="B335" s="76" t="s">
        <v>1170</v>
      </c>
      <c r="C335" s="77">
        <v>15700000</v>
      </c>
      <c r="D335" s="78">
        <v>3140000</v>
      </c>
      <c r="E335" s="70">
        <f t="shared" si="5"/>
        <v>12560000</v>
      </c>
      <c r="F335" s="79">
        <v>2014</v>
      </c>
    </row>
    <row r="336" spans="1:6" s="80" customFormat="1" ht="22.5" x14ac:dyDescent="0.15">
      <c r="A336" s="75" t="s">
        <v>1171</v>
      </c>
      <c r="B336" s="81" t="s">
        <v>1172</v>
      </c>
      <c r="C336" s="77">
        <v>297000</v>
      </c>
      <c r="D336" s="78">
        <v>59400</v>
      </c>
      <c r="E336" s="70">
        <f t="shared" si="5"/>
        <v>237600</v>
      </c>
      <c r="F336" s="79">
        <v>2014</v>
      </c>
    </row>
    <row r="337" spans="1:6" s="80" customFormat="1" ht="18" customHeight="1" x14ac:dyDescent="0.15">
      <c r="A337" s="75" t="s">
        <v>1173</v>
      </c>
      <c r="B337" s="76" t="s">
        <v>1174</v>
      </c>
      <c r="C337" s="77"/>
      <c r="D337" s="78"/>
      <c r="E337" s="70">
        <f t="shared" si="5"/>
        <v>0</v>
      </c>
      <c r="F337" s="79">
        <v>1983</v>
      </c>
    </row>
    <row r="338" spans="1:6" s="80" customFormat="1" ht="18" customHeight="1" x14ac:dyDescent="0.15">
      <c r="A338" s="75" t="s">
        <v>1175</v>
      </c>
      <c r="B338" s="76" t="s">
        <v>743</v>
      </c>
      <c r="C338" s="82">
        <v>45130536</v>
      </c>
      <c r="D338" s="78">
        <v>9026107.1999999993</v>
      </c>
      <c r="E338" s="70">
        <f t="shared" si="5"/>
        <v>36104428.799999997</v>
      </c>
      <c r="F338" s="79">
        <v>2019</v>
      </c>
    </row>
    <row r="339" spans="1:6" s="80" customFormat="1" ht="18" customHeight="1" x14ac:dyDescent="0.15">
      <c r="A339" s="75" t="s">
        <v>1176</v>
      </c>
      <c r="B339" s="76" t="s">
        <v>1166</v>
      </c>
      <c r="C339" s="83">
        <v>300000</v>
      </c>
      <c r="D339" s="83">
        <v>300000</v>
      </c>
      <c r="E339" s="70">
        <f t="shared" si="5"/>
        <v>0</v>
      </c>
      <c r="F339" s="79">
        <v>1965</v>
      </c>
    </row>
    <row r="340" spans="1:6" s="80" customFormat="1" ht="18" customHeight="1" x14ac:dyDescent="0.15">
      <c r="A340" s="75" t="s">
        <v>1279</v>
      </c>
      <c r="B340" s="76" t="s">
        <v>1177</v>
      </c>
      <c r="C340" s="83">
        <v>654000</v>
      </c>
      <c r="D340" s="83">
        <v>228900</v>
      </c>
      <c r="E340" s="70">
        <f t="shared" si="5"/>
        <v>425100</v>
      </c>
      <c r="F340" s="79">
        <v>2017</v>
      </c>
    </row>
    <row r="341" spans="1:6" s="80" customFormat="1" ht="18" customHeight="1" x14ac:dyDescent="0.15">
      <c r="A341" s="75" t="s">
        <v>1280</v>
      </c>
      <c r="B341" s="76" t="s">
        <v>1281</v>
      </c>
      <c r="C341" s="83">
        <v>80000</v>
      </c>
      <c r="D341" s="83">
        <v>28000</v>
      </c>
      <c r="E341" s="70">
        <f t="shared" si="5"/>
        <v>52000</v>
      </c>
      <c r="F341" s="79">
        <v>2017</v>
      </c>
    </row>
    <row r="342" spans="1:6" s="80" customFormat="1" ht="18" customHeight="1" x14ac:dyDescent="0.15">
      <c r="A342" s="75" t="s">
        <v>1178</v>
      </c>
      <c r="B342" s="76" t="s">
        <v>1164</v>
      </c>
      <c r="C342" s="82"/>
      <c r="D342" s="78"/>
      <c r="E342" s="70">
        <f t="shared" si="5"/>
        <v>0</v>
      </c>
      <c r="F342" s="79">
        <v>1983</v>
      </c>
    </row>
    <row r="343" spans="1:6" s="80" customFormat="1" ht="18" customHeight="1" x14ac:dyDescent="0.15">
      <c r="A343" s="75" t="s">
        <v>1179</v>
      </c>
      <c r="B343" s="76" t="s">
        <v>556</v>
      </c>
      <c r="C343" s="82"/>
      <c r="D343" s="78"/>
      <c r="E343" s="70">
        <f t="shared" si="5"/>
        <v>0</v>
      </c>
      <c r="F343" s="79">
        <v>1928</v>
      </c>
    </row>
    <row r="344" spans="1:6" s="80" customFormat="1" ht="18" customHeight="1" x14ac:dyDescent="0.15">
      <c r="A344" s="75" t="s">
        <v>1180</v>
      </c>
      <c r="B344" s="76" t="s">
        <v>1183</v>
      </c>
      <c r="C344" s="83">
        <v>1682997</v>
      </c>
      <c r="D344" s="78">
        <v>1582017.18</v>
      </c>
      <c r="E344" s="70">
        <f t="shared" si="5"/>
        <v>100979.82000000007</v>
      </c>
      <c r="F344" s="79">
        <v>1977</v>
      </c>
    </row>
    <row r="345" spans="1:6" s="80" customFormat="1" ht="22.5" x14ac:dyDescent="0.15">
      <c r="A345" s="75" t="s">
        <v>1181</v>
      </c>
      <c r="B345" s="81" t="s">
        <v>1184</v>
      </c>
      <c r="C345" s="83">
        <v>6000000</v>
      </c>
      <c r="D345" s="78">
        <v>3120000</v>
      </c>
      <c r="E345" s="70">
        <f t="shared" si="5"/>
        <v>2880000</v>
      </c>
      <c r="F345" s="79">
        <v>1998</v>
      </c>
    </row>
    <row r="346" spans="1:6" s="80" customFormat="1" ht="18" customHeight="1" x14ac:dyDescent="0.15">
      <c r="A346" s="75" t="s">
        <v>1182</v>
      </c>
      <c r="B346" s="76" t="s">
        <v>1185</v>
      </c>
      <c r="C346" s="83"/>
      <c r="D346" s="78"/>
      <c r="E346" s="70">
        <f t="shared" si="5"/>
        <v>0</v>
      </c>
      <c r="F346" s="79">
        <v>2017</v>
      </c>
    </row>
    <row r="347" spans="1:6" s="80" customFormat="1" ht="18" customHeight="1" x14ac:dyDescent="0.15">
      <c r="A347" s="75" t="s">
        <v>1186</v>
      </c>
      <c r="B347" s="76" t="s">
        <v>1187</v>
      </c>
      <c r="C347" s="83">
        <v>35000</v>
      </c>
      <c r="D347" s="83">
        <v>35000</v>
      </c>
      <c r="E347" s="70">
        <f t="shared" si="5"/>
        <v>0</v>
      </c>
      <c r="F347" s="79">
        <v>2014</v>
      </c>
    </row>
    <row r="348" spans="1:6" s="80" customFormat="1" ht="18" customHeight="1" x14ac:dyDescent="0.15">
      <c r="A348" s="75" t="s">
        <v>1188</v>
      </c>
      <c r="B348" s="76" t="s">
        <v>1096</v>
      </c>
      <c r="C348" s="83">
        <v>17000</v>
      </c>
      <c r="D348" s="83">
        <v>17000</v>
      </c>
      <c r="E348" s="70">
        <f t="shared" si="5"/>
        <v>0</v>
      </c>
      <c r="F348" s="79">
        <v>2014</v>
      </c>
    </row>
    <row r="349" spans="1:6" s="80" customFormat="1" ht="18" customHeight="1" x14ac:dyDescent="0.15">
      <c r="A349" s="75" t="s">
        <v>1189</v>
      </c>
      <c r="B349" s="76" t="s">
        <v>1190</v>
      </c>
      <c r="C349" s="83">
        <v>17000</v>
      </c>
      <c r="D349" s="83">
        <v>17000</v>
      </c>
      <c r="E349" s="70">
        <f t="shared" si="5"/>
        <v>0</v>
      </c>
      <c r="F349" s="79">
        <v>2014</v>
      </c>
    </row>
    <row r="350" spans="1:6" s="80" customFormat="1" ht="18" customHeight="1" x14ac:dyDescent="0.15">
      <c r="A350" s="75" t="s">
        <v>1191</v>
      </c>
      <c r="B350" s="76" t="s">
        <v>1192</v>
      </c>
      <c r="C350" s="83">
        <v>34000</v>
      </c>
      <c r="D350" s="83">
        <v>34000</v>
      </c>
      <c r="E350" s="70">
        <f t="shared" si="5"/>
        <v>0</v>
      </c>
      <c r="F350" s="79">
        <v>2014</v>
      </c>
    </row>
    <row r="351" spans="1:6" s="80" customFormat="1" ht="18" customHeight="1" x14ac:dyDescent="0.15">
      <c r="A351" s="75" t="s">
        <v>1193</v>
      </c>
      <c r="B351" s="76" t="s">
        <v>1194</v>
      </c>
      <c r="C351" s="77"/>
      <c r="D351" s="78"/>
      <c r="E351" s="70">
        <f t="shared" si="5"/>
        <v>0</v>
      </c>
      <c r="F351" s="79">
        <v>1984</v>
      </c>
    </row>
    <row r="352" spans="1:6" s="80" customFormat="1" ht="18" customHeight="1" x14ac:dyDescent="0.15">
      <c r="A352" s="75" t="s">
        <v>1195</v>
      </c>
      <c r="B352" s="76" t="s">
        <v>1196</v>
      </c>
      <c r="C352" s="84">
        <v>654000</v>
      </c>
      <c r="D352" s="78">
        <v>228900</v>
      </c>
      <c r="E352" s="70">
        <f t="shared" si="5"/>
        <v>425100</v>
      </c>
      <c r="F352" s="79">
        <v>2017</v>
      </c>
    </row>
    <row r="353" spans="1:7" s="80" customFormat="1" ht="18" customHeight="1" x14ac:dyDescent="0.15">
      <c r="A353" s="75" t="s">
        <v>1197</v>
      </c>
      <c r="B353" s="81" t="s">
        <v>1198</v>
      </c>
      <c r="C353" s="84">
        <v>128000</v>
      </c>
      <c r="D353" s="78">
        <v>44800</v>
      </c>
      <c r="E353" s="70">
        <f t="shared" si="5"/>
        <v>83200</v>
      </c>
      <c r="F353" s="79">
        <v>2017</v>
      </c>
    </row>
    <row r="354" spans="1:7" s="80" customFormat="1" ht="18" customHeight="1" x14ac:dyDescent="0.15">
      <c r="A354" s="75" t="s">
        <v>1199</v>
      </c>
      <c r="B354" s="81" t="s">
        <v>1200</v>
      </c>
      <c r="C354" s="84"/>
      <c r="D354" s="78"/>
      <c r="E354" s="70">
        <f t="shared" si="5"/>
        <v>0</v>
      </c>
      <c r="F354" s="79">
        <v>1975</v>
      </c>
    </row>
    <row r="355" spans="1:7" s="80" customFormat="1" ht="18" customHeight="1" x14ac:dyDescent="0.15">
      <c r="A355" s="75" t="s">
        <v>1201</v>
      </c>
      <c r="B355" s="81" t="s">
        <v>1166</v>
      </c>
      <c r="C355" s="84">
        <v>1200000</v>
      </c>
      <c r="D355" s="78">
        <v>1140000</v>
      </c>
      <c r="E355" s="70">
        <f t="shared" si="5"/>
        <v>60000</v>
      </c>
      <c r="F355" s="79">
        <v>1986</v>
      </c>
    </row>
    <row r="356" spans="1:7" s="80" customFormat="1" ht="18" customHeight="1" x14ac:dyDescent="0.15">
      <c r="A356" s="75" t="s">
        <v>1202</v>
      </c>
      <c r="B356" s="81" t="s">
        <v>556</v>
      </c>
      <c r="C356" s="84"/>
      <c r="D356" s="78"/>
      <c r="E356" s="70">
        <f t="shared" si="5"/>
        <v>0</v>
      </c>
      <c r="F356" s="79">
        <v>1928</v>
      </c>
    </row>
    <row r="357" spans="1:7" s="80" customFormat="1" ht="18" customHeight="1" x14ac:dyDescent="0.15">
      <c r="A357" s="75" t="s">
        <v>1203</v>
      </c>
      <c r="B357" s="81" t="s">
        <v>1204</v>
      </c>
      <c r="C357" s="84">
        <v>4511780</v>
      </c>
      <c r="D357" s="78">
        <v>406060.2</v>
      </c>
      <c r="E357" s="70">
        <f t="shared" si="5"/>
        <v>4105719.8</v>
      </c>
      <c r="F357" s="79">
        <v>2015</v>
      </c>
    </row>
    <row r="358" spans="1:7" s="80" customFormat="1" ht="11.25" x14ac:dyDescent="0.15">
      <c r="A358" s="75" t="s">
        <v>1205</v>
      </c>
      <c r="B358" s="81" t="s">
        <v>1206</v>
      </c>
      <c r="C358" s="84">
        <v>2190000</v>
      </c>
      <c r="D358" s="78">
        <v>394200</v>
      </c>
      <c r="E358" s="70">
        <f t="shared" si="5"/>
        <v>1795800</v>
      </c>
      <c r="F358" s="79">
        <v>2015</v>
      </c>
    </row>
    <row r="359" spans="1:7" s="80" customFormat="1" ht="22.5" x14ac:dyDescent="0.15">
      <c r="A359" s="75" t="s">
        <v>1207</v>
      </c>
      <c r="B359" s="81" t="s">
        <v>1208</v>
      </c>
      <c r="C359" s="84">
        <v>5031400</v>
      </c>
      <c r="D359" s="78">
        <v>905652</v>
      </c>
      <c r="E359" s="70">
        <f t="shared" si="5"/>
        <v>4125748</v>
      </c>
      <c r="F359" s="79">
        <v>2015</v>
      </c>
    </row>
    <row r="360" spans="1:7" s="80" customFormat="1" ht="18" customHeight="1" x14ac:dyDescent="0.15">
      <c r="A360" s="75" t="s">
        <v>1209</v>
      </c>
      <c r="B360" s="81" t="s">
        <v>1210</v>
      </c>
      <c r="C360" s="84"/>
      <c r="D360" s="78"/>
      <c r="E360" s="70">
        <f t="shared" si="5"/>
        <v>0</v>
      </c>
      <c r="F360" s="79">
        <v>1922</v>
      </c>
    </row>
    <row r="361" spans="1:7" s="80" customFormat="1" ht="11.25" x14ac:dyDescent="0.15">
      <c r="A361" s="75" t="s">
        <v>1211</v>
      </c>
      <c r="B361" s="81" t="s">
        <v>1212</v>
      </c>
      <c r="C361" s="84">
        <v>540000</v>
      </c>
      <c r="D361" s="78">
        <v>90000</v>
      </c>
      <c r="E361" s="70">
        <f t="shared" si="5"/>
        <v>450000</v>
      </c>
      <c r="F361" s="79">
        <v>2014</v>
      </c>
    </row>
    <row r="362" spans="1:7" s="80" customFormat="1" ht="18" customHeight="1" x14ac:dyDescent="0.15">
      <c r="A362" s="75" t="s">
        <v>1213</v>
      </c>
      <c r="B362" s="81" t="s">
        <v>1214</v>
      </c>
      <c r="C362" s="84">
        <v>250000</v>
      </c>
      <c r="D362" s="78">
        <v>43750</v>
      </c>
      <c r="E362" s="70">
        <f t="shared" si="5"/>
        <v>206250</v>
      </c>
      <c r="F362" s="79">
        <v>2017</v>
      </c>
    </row>
    <row r="363" spans="1:7" s="80" customFormat="1" ht="18" customHeight="1" x14ac:dyDescent="0.15">
      <c r="A363" s="75" t="s">
        <v>1215</v>
      </c>
      <c r="B363" s="81" t="s">
        <v>1216</v>
      </c>
      <c r="C363" s="84">
        <v>21900000</v>
      </c>
      <c r="D363" s="78">
        <v>5256000</v>
      </c>
      <c r="E363" s="70">
        <f t="shared" si="5"/>
        <v>16644000</v>
      </c>
      <c r="F363" s="79">
        <v>2018</v>
      </c>
    </row>
    <row r="364" spans="1:7" s="80" customFormat="1" ht="18" customHeight="1" x14ac:dyDescent="0.15">
      <c r="A364" s="75" t="s">
        <v>1277</v>
      </c>
      <c r="B364" s="81" t="s">
        <v>1278</v>
      </c>
      <c r="C364" s="84">
        <v>300000</v>
      </c>
      <c r="D364" s="78">
        <v>50000</v>
      </c>
      <c r="E364" s="70">
        <f t="shared" si="5"/>
        <v>250000</v>
      </c>
      <c r="F364" s="79">
        <v>2019</v>
      </c>
    </row>
    <row r="365" spans="1:7" s="86" customFormat="1" x14ac:dyDescent="0.25">
      <c r="A365" s="85"/>
      <c r="B365" s="85" t="s">
        <v>284</v>
      </c>
      <c r="C365" s="93">
        <f>SUM(C4:C364)</f>
        <v>2239527382.789999</v>
      </c>
      <c r="D365" s="94">
        <f>SUM(D4:D364)</f>
        <v>1010753036.9899992</v>
      </c>
      <c r="E365" s="95">
        <f>SUM(E12:E364)</f>
        <v>1228774345.7999995</v>
      </c>
      <c r="F365" s="85"/>
    </row>
    <row r="366" spans="1:7" x14ac:dyDescent="0.25">
      <c r="E366" s="89"/>
    </row>
    <row r="367" spans="1:7" ht="16.5" x14ac:dyDescent="0.25">
      <c r="A367" s="203" t="s">
        <v>1260</v>
      </c>
      <c r="B367" s="203"/>
      <c r="C367" s="203"/>
      <c r="D367" s="203"/>
      <c r="E367" s="203"/>
      <c r="F367" s="203"/>
      <c r="G367" s="204"/>
    </row>
    <row r="368" spans="1:7" x14ac:dyDescent="0.25">
      <c r="E368" s="89"/>
    </row>
    <row r="369" spans="5:5" x14ac:dyDescent="0.25">
      <c r="E369" s="89"/>
    </row>
    <row r="370" spans="5:5" x14ac:dyDescent="0.25">
      <c r="E370" s="89"/>
    </row>
    <row r="371" spans="5:5" x14ac:dyDescent="0.25">
      <c r="E371" s="89"/>
    </row>
    <row r="372" spans="5:5" x14ac:dyDescent="0.25">
      <c r="E372" s="89"/>
    </row>
    <row r="373" spans="5:5" x14ac:dyDescent="0.25">
      <c r="E373" s="89"/>
    </row>
    <row r="374" spans="5:5" x14ac:dyDescent="0.25">
      <c r="E374" s="89"/>
    </row>
    <row r="375" spans="5:5" x14ac:dyDescent="0.25">
      <c r="E375" s="89"/>
    </row>
    <row r="376" spans="5:5" x14ac:dyDescent="0.25">
      <c r="E376" s="89"/>
    </row>
    <row r="377" spans="5:5" x14ac:dyDescent="0.25">
      <c r="E377" s="89"/>
    </row>
    <row r="378" spans="5:5" x14ac:dyDescent="0.25">
      <c r="E378" s="89"/>
    </row>
    <row r="379" spans="5:5" x14ac:dyDescent="0.25">
      <c r="E379" s="89"/>
    </row>
    <row r="380" spans="5:5" x14ac:dyDescent="0.25">
      <c r="E380" s="89"/>
    </row>
    <row r="381" spans="5:5" x14ac:dyDescent="0.25">
      <c r="E381" s="89"/>
    </row>
    <row r="382" spans="5:5" x14ac:dyDescent="0.25">
      <c r="E382" s="89"/>
    </row>
    <row r="383" spans="5:5" x14ac:dyDescent="0.25">
      <c r="E383" s="89"/>
    </row>
    <row r="384" spans="5:5" x14ac:dyDescent="0.25">
      <c r="E384" s="89"/>
    </row>
    <row r="385" spans="5:5" x14ac:dyDescent="0.25">
      <c r="E385" s="89"/>
    </row>
    <row r="386" spans="5:5" x14ac:dyDescent="0.25">
      <c r="E386" s="89"/>
    </row>
    <row r="387" spans="5:5" x14ac:dyDescent="0.25">
      <c r="E387" s="89"/>
    </row>
    <row r="388" spans="5:5" x14ac:dyDescent="0.25">
      <c r="E388" s="89"/>
    </row>
    <row r="389" spans="5:5" x14ac:dyDescent="0.25">
      <c r="E389" s="89"/>
    </row>
    <row r="390" spans="5:5" x14ac:dyDescent="0.25">
      <c r="E390" s="89"/>
    </row>
    <row r="391" spans="5:5" x14ac:dyDescent="0.25">
      <c r="E391" s="89"/>
    </row>
    <row r="392" spans="5:5" x14ac:dyDescent="0.25">
      <c r="E392" s="89"/>
    </row>
    <row r="393" spans="5:5" x14ac:dyDescent="0.25">
      <c r="E393" s="89"/>
    </row>
    <row r="394" spans="5:5" x14ac:dyDescent="0.25">
      <c r="E394" s="89"/>
    </row>
    <row r="395" spans="5:5" x14ac:dyDescent="0.25">
      <c r="E395" s="89"/>
    </row>
    <row r="396" spans="5:5" x14ac:dyDescent="0.25">
      <c r="E396" s="89"/>
    </row>
    <row r="397" spans="5:5" x14ac:dyDescent="0.25">
      <c r="E397" s="89"/>
    </row>
    <row r="398" spans="5:5" x14ac:dyDescent="0.25">
      <c r="E398" s="89"/>
    </row>
    <row r="399" spans="5:5" x14ac:dyDescent="0.25">
      <c r="E399" s="89"/>
    </row>
    <row r="400" spans="5:5" x14ac:dyDescent="0.25">
      <c r="E400" s="89"/>
    </row>
    <row r="401" spans="5:5" x14ac:dyDescent="0.25">
      <c r="E401" s="89"/>
    </row>
    <row r="402" spans="5:5" x14ac:dyDescent="0.25">
      <c r="E402" s="89"/>
    </row>
    <row r="403" spans="5:5" x14ac:dyDescent="0.25">
      <c r="E403" s="89"/>
    </row>
    <row r="404" spans="5:5" x14ac:dyDescent="0.25">
      <c r="E404" s="89"/>
    </row>
    <row r="405" spans="5:5" x14ac:dyDescent="0.25">
      <c r="E405" s="89"/>
    </row>
    <row r="406" spans="5:5" x14ac:dyDescent="0.25">
      <c r="E406" s="89"/>
    </row>
    <row r="407" spans="5:5" x14ac:dyDescent="0.25">
      <c r="E407" s="89"/>
    </row>
    <row r="408" spans="5:5" x14ac:dyDescent="0.25">
      <c r="E408" s="89"/>
    </row>
    <row r="409" spans="5:5" x14ac:dyDescent="0.25">
      <c r="E409" s="89"/>
    </row>
    <row r="410" spans="5:5" x14ac:dyDescent="0.25">
      <c r="E410" s="89"/>
    </row>
    <row r="411" spans="5:5" x14ac:dyDescent="0.25">
      <c r="E411" s="89"/>
    </row>
    <row r="412" spans="5:5" x14ac:dyDescent="0.25">
      <c r="E412" s="89"/>
    </row>
    <row r="413" spans="5:5" x14ac:dyDescent="0.25">
      <c r="E413" s="89"/>
    </row>
    <row r="414" spans="5:5" x14ac:dyDescent="0.25">
      <c r="E414" s="89"/>
    </row>
    <row r="415" spans="5:5" x14ac:dyDescent="0.25">
      <c r="E415" s="89"/>
    </row>
    <row r="416" spans="5:5" x14ac:dyDescent="0.25">
      <c r="E416" s="89"/>
    </row>
    <row r="417" spans="5:5" x14ac:dyDescent="0.25">
      <c r="E417" s="89"/>
    </row>
    <row r="418" spans="5:5" x14ac:dyDescent="0.25">
      <c r="E418" s="89"/>
    </row>
    <row r="419" spans="5:5" x14ac:dyDescent="0.25">
      <c r="E419" s="89"/>
    </row>
    <row r="420" spans="5:5" x14ac:dyDescent="0.25">
      <c r="E420" s="89"/>
    </row>
    <row r="421" spans="5:5" x14ac:dyDescent="0.25">
      <c r="E421" s="89"/>
    </row>
    <row r="422" spans="5:5" x14ac:dyDescent="0.25">
      <c r="E422" s="89"/>
    </row>
    <row r="423" spans="5:5" x14ac:dyDescent="0.25">
      <c r="E423" s="89"/>
    </row>
    <row r="424" spans="5:5" x14ac:dyDescent="0.25">
      <c r="E424" s="89"/>
    </row>
    <row r="425" spans="5:5" x14ac:dyDescent="0.25">
      <c r="E425" s="89"/>
    </row>
    <row r="426" spans="5:5" x14ac:dyDescent="0.25">
      <c r="E426" s="89"/>
    </row>
    <row r="427" spans="5:5" x14ac:dyDescent="0.25">
      <c r="E427" s="89"/>
    </row>
    <row r="428" spans="5:5" x14ac:dyDescent="0.25">
      <c r="E428" s="89"/>
    </row>
    <row r="429" spans="5:5" x14ac:dyDescent="0.25">
      <c r="E429" s="89"/>
    </row>
    <row r="430" spans="5:5" x14ac:dyDescent="0.25">
      <c r="E430" s="89"/>
    </row>
    <row r="431" spans="5:5" x14ac:dyDescent="0.25">
      <c r="E431" s="89"/>
    </row>
    <row r="432" spans="5:5" x14ac:dyDescent="0.25">
      <c r="E432" s="89"/>
    </row>
    <row r="433" spans="5:5" x14ac:dyDescent="0.25">
      <c r="E433" s="89"/>
    </row>
    <row r="434" spans="5:5" x14ac:dyDescent="0.25">
      <c r="E434" s="89"/>
    </row>
    <row r="435" spans="5:5" x14ac:dyDescent="0.25">
      <c r="E435" s="89"/>
    </row>
    <row r="436" spans="5:5" x14ac:dyDescent="0.25">
      <c r="E436" s="89"/>
    </row>
    <row r="437" spans="5:5" x14ac:dyDescent="0.25">
      <c r="E437" s="89"/>
    </row>
    <row r="438" spans="5:5" x14ac:dyDescent="0.25">
      <c r="E438" s="89"/>
    </row>
    <row r="439" spans="5:5" x14ac:dyDescent="0.25">
      <c r="E439" s="89"/>
    </row>
    <row r="440" spans="5:5" x14ac:dyDescent="0.25">
      <c r="E440" s="89"/>
    </row>
    <row r="441" spans="5:5" x14ac:dyDescent="0.25">
      <c r="E441" s="89"/>
    </row>
    <row r="442" spans="5:5" x14ac:dyDescent="0.25">
      <c r="E442" s="89"/>
    </row>
    <row r="443" spans="5:5" x14ac:dyDescent="0.25">
      <c r="E443" s="89"/>
    </row>
    <row r="444" spans="5:5" x14ac:dyDescent="0.25">
      <c r="E444" s="89"/>
    </row>
    <row r="445" spans="5:5" x14ac:dyDescent="0.25">
      <c r="E445" s="89"/>
    </row>
    <row r="446" spans="5:5" x14ac:dyDescent="0.25">
      <c r="E446" s="89"/>
    </row>
    <row r="447" spans="5:5" x14ac:dyDescent="0.25">
      <c r="E447" s="89"/>
    </row>
    <row r="448" spans="5:5" x14ac:dyDescent="0.25">
      <c r="E448" s="89"/>
    </row>
    <row r="449" spans="5:5" x14ac:dyDescent="0.25">
      <c r="E449" s="89"/>
    </row>
    <row r="450" spans="5:5" x14ac:dyDescent="0.25">
      <c r="E450" s="89"/>
    </row>
    <row r="451" spans="5:5" x14ac:dyDescent="0.25">
      <c r="E451" s="89"/>
    </row>
    <row r="452" spans="5:5" x14ac:dyDescent="0.25">
      <c r="E452" s="89"/>
    </row>
    <row r="453" spans="5:5" x14ac:dyDescent="0.25">
      <c r="E453" s="89"/>
    </row>
    <row r="454" spans="5:5" x14ac:dyDescent="0.25">
      <c r="E454" s="89"/>
    </row>
    <row r="455" spans="5:5" x14ac:dyDescent="0.25">
      <c r="E455" s="89"/>
    </row>
    <row r="456" spans="5:5" x14ac:dyDescent="0.25">
      <c r="E456" s="89"/>
    </row>
    <row r="457" spans="5:5" x14ac:dyDescent="0.25">
      <c r="E457" s="89"/>
    </row>
    <row r="458" spans="5:5" x14ac:dyDescent="0.25">
      <c r="E458" s="89"/>
    </row>
    <row r="459" spans="5:5" x14ac:dyDescent="0.25">
      <c r="E459" s="89"/>
    </row>
    <row r="460" spans="5:5" x14ac:dyDescent="0.25">
      <c r="E460" s="89"/>
    </row>
    <row r="461" spans="5:5" x14ac:dyDescent="0.25">
      <c r="E461" s="89"/>
    </row>
    <row r="462" spans="5:5" x14ac:dyDescent="0.25">
      <c r="E462" s="89"/>
    </row>
    <row r="463" spans="5:5" x14ac:dyDescent="0.25">
      <c r="E463" s="89"/>
    </row>
    <row r="464" spans="5:5" x14ac:dyDescent="0.25">
      <c r="E464" s="89"/>
    </row>
    <row r="465" spans="5:5" x14ac:dyDescent="0.25">
      <c r="E465" s="89"/>
    </row>
    <row r="466" spans="5:5" x14ac:dyDescent="0.25">
      <c r="E466" s="89"/>
    </row>
    <row r="467" spans="5:5" x14ac:dyDescent="0.25">
      <c r="E467" s="89"/>
    </row>
    <row r="468" spans="5:5" x14ac:dyDescent="0.25">
      <c r="E468" s="89"/>
    </row>
    <row r="469" spans="5:5" x14ac:dyDescent="0.25">
      <c r="E469" s="89"/>
    </row>
    <row r="470" spans="5:5" x14ac:dyDescent="0.25">
      <c r="E470" s="89"/>
    </row>
    <row r="471" spans="5:5" x14ac:dyDescent="0.25">
      <c r="E471" s="89"/>
    </row>
    <row r="472" spans="5:5" x14ac:dyDescent="0.25">
      <c r="E472" s="89"/>
    </row>
    <row r="473" spans="5:5" x14ac:dyDescent="0.25">
      <c r="E473" s="89"/>
    </row>
    <row r="474" spans="5:5" x14ac:dyDescent="0.25">
      <c r="E474" s="89"/>
    </row>
    <row r="475" spans="5:5" x14ac:dyDescent="0.25">
      <c r="E475" s="89"/>
    </row>
    <row r="476" spans="5:5" x14ac:dyDescent="0.25">
      <c r="E476" s="89"/>
    </row>
    <row r="477" spans="5:5" x14ac:dyDescent="0.25">
      <c r="E477" s="89"/>
    </row>
    <row r="478" spans="5:5" x14ac:dyDescent="0.25">
      <c r="E478" s="89"/>
    </row>
    <row r="479" spans="5:5" x14ac:dyDescent="0.25">
      <c r="E479" s="89"/>
    </row>
    <row r="480" spans="5:5" x14ac:dyDescent="0.25">
      <c r="E480" s="89"/>
    </row>
    <row r="481" spans="5:5" x14ac:dyDescent="0.25">
      <c r="E481" s="89"/>
    </row>
    <row r="482" spans="5:5" x14ac:dyDescent="0.25">
      <c r="E482" s="89"/>
    </row>
    <row r="483" spans="5:5" x14ac:dyDescent="0.25">
      <c r="E483" s="89"/>
    </row>
    <row r="484" spans="5:5" x14ac:dyDescent="0.25">
      <c r="E484" s="89"/>
    </row>
    <row r="485" spans="5:5" x14ac:dyDescent="0.25">
      <c r="E485" s="89"/>
    </row>
    <row r="486" spans="5:5" x14ac:dyDescent="0.25">
      <c r="E486" s="89"/>
    </row>
    <row r="487" spans="5:5" x14ac:dyDescent="0.25">
      <c r="E487" s="89"/>
    </row>
    <row r="488" spans="5:5" x14ac:dyDescent="0.25">
      <c r="E488" s="89"/>
    </row>
    <row r="489" spans="5:5" x14ac:dyDescent="0.25">
      <c r="E489" s="89"/>
    </row>
    <row r="490" spans="5:5" x14ac:dyDescent="0.25">
      <c r="E490" s="89"/>
    </row>
    <row r="491" spans="5:5" x14ac:dyDescent="0.25">
      <c r="E491" s="89"/>
    </row>
    <row r="492" spans="5:5" x14ac:dyDescent="0.25">
      <c r="E492" s="89"/>
    </row>
    <row r="493" spans="5:5" x14ac:dyDescent="0.25">
      <c r="E493" s="89"/>
    </row>
    <row r="494" spans="5:5" x14ac:dyDescent="0.25">
      <c r="E494" s="89"/>
    </row>
    <row r="495" spans="5:5" x14ac:dyDescent="0.25">
      <c r="E495" s="89"/>
    </row>
    <row r="496" spans="5:5" x14ac:dyDescent="0.25">
      <c r="E496" s="89"/>
    </row>
  </sheetData>
  <mergeCells count="4">
    <mergeCell ref="A1:C1"/>
    <mergeCell ref="D1:F1"/>
    <mergeCell ref="A2:F2"/>
    <mergeCell ref="A367:F3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pane ySplit="3" topLeftCell="A236" activePane="bottomLeft" state="frozen"/>
      <selection pane="bottomLeft" activeCell="A241" sqref="A241:G241"/>
    </sheetView>
  </sheetViews>
  <sheetFormatPr defaultRowHeight="16.5" x14ac:dyDescent="0.3"/>
  <cols>
    <col min="1" max="1" width="10" style="43" customWidth="1"/>
    <col min="2" max="2" width="49.28515625" style="44" customWidth="1"/>
    <col min="3" max="3" width="32.85546875" style="43" customWidth="1"/>
    <col min="4" max="4" width="16" style="44" customWidth="1"/>
    <col min="5" max="5" width="14.85546875" style="68" customWidth="1"/>
    <col min="6" max="6" width="15.140625" style="68" customWidth="1"/>
    <col min="7" max="7" width="10.28515625" style="43" customWidth="1"/>
    <col min="8" max="47" width="9.140625" style="37"/>
    <col min="48" max="48" width="20.5703125" style="37" customWidth="1"/>
    <col min="49" max="49" width="33.5703125" style="37" customWidth="1"/>
    <col min="50" max="50" width="25.85546875" style="37" customWidth="1"/>
    <col min="51" max="51" width="26.140625" style="37" customWidth="1"/>
    <col min="52" max="52" width="26.28515625" style="37" customWidth="1"/>
    <col min="53" max="53" width="13.85546875" style="37" customWidth="1"/>
    <col min="54" max="303" width="9.140625" style="37"/>
    <col min="304" max="304" width="20.5703125" style="37" customWidth="1"/>
    <col min="305" max="305" width="33.5703125" style="37" customWidth="1"/>
    <col min="306" max="306" width="25.85546875" style="37" customWidth="1"/>
    <col min="307" max="307" width="26.140625" style="37" customWidth="1"/>
    <col min="308" max="308" width="26.28515625" style="37" customWidth="1"/>
    <col min="309" max="309" width="13.85546875" style="37" customWidth="1"/>
    <col min="310" max="559" width="9.140625" style="37"/>
    <col min="560" max="560" width="20.5703125" style="37" customWidth="1"/>
    <col min="561" max="561" width="33.5703125" style="37" customWidth="1"/>
    <col min="562" max="562" width="25.85546875" style="37" customWidth="1"/>
    <col min="563" max="563" width="26.140625" style="37" customWidth="1"/>
    <col min="564" max="564" width="26.28515625" style="37" customWidth="1"/>
    <col min="565" max="565" width="13.85546875" style="37" customWidth="1"/>
    <col min="566" max="815" width="9.140625" style="37"/>
    <col min="816" max="816" width="20.5703125" style="37" customWidth="1"/>
    <col min="817" max="817" width="33.5703125" style="37" customWidth="1"/>
    <col min="818" max="818" width="25.85546875" style="37" customWidth="1"/>
    <col min="819" max="819" width="26.140625" style="37" customWidth="1"/>
    <col min="820" max="820" width="26.28515625" style="37" customWidth="1"/>
    <col min="821" max="821" width="13.85546875" style="37" customWidth="1"/>
    <col min="822" max="1071" width="9.140625" style="37"/>
    <col min="1072" max="1072" width="20.5703125" style="37" customWidth="1"/>
    <col min="1073" max="1073" width="33.5703125" style="37" customWidth="1"/>
    <col min="1074" max="1074" width="25.85546875" style="37" customWidth="1"/>
    <col min="1075" max="1075" width="26.140625" style="37" customWidth="1"/>
    <col min="1076" max="1076" width="26.28515625" style="37" customWidth="1"/>
    <col min="1077" max="1077" width="13.85546875" style="37" customWidth="1"/>
    <col min="1078" max="1327" width="9.140625" style="37"/>
    <col min="1328" max="1328" width="20.5703125" style="37" customWidth="1"/>
    <col min="1329" max="1329" width="33.5703125" style="37" customWidth="1"/>
    <col min="1330" max="1330" width="25.85546875" style="37" customWidth="1"/>
    <col min="1331" max="1331" width="26.140625" style="37" customWidth="1"/>
    <col min="1332" max="1332" width="26.28515625" style="37" customWidth="1"/>
    <col min="1333" max="1333" width="13.85546875" style="37" customWidth="1"/>
    <col min="1334" max="1583" width="9.140625" style="37"/>
    <col min="1584" max="1584" width="20.5703125" style="37" customWidth="1"/>
    <col min="1585" max="1585" width="33.5703125" style="37" customWidth="1"/>
    <col min="1586" max="1586" width="25.85546875" style="37" customWidth="1"/>
    <col min="1587" max="1587" width="26.140625" style="37" customWidth="1"/>
    <col min="1588" max="1588" width="26.28515625" style="37" customWidth="1"/>
    <col min="1589" max="1589" width="13.85546875" style="37" customWidth="1"/>
    <col min="1590" max="1839" width="9.140625" style="37"/>
    <col min="1840" max="1840" width="20.5703125" style="37" customWidth="1"/>
    <col min="1841" max="1841" width="33.5703125" style="37" customWidth="1"/>
    <col min="1842" max="1842" width="25.85546875" style="37" customWidth="1"/>
    <col min="1843" max="1843" width="26.140625" style="37" customWidth="1"/>
    <col min="1844" max="1844" width="26.28515625" style="37" customWidth="1"/>
    <col min="1845" max="1845" width="13.85546875" style="37" customWidth="1"/>
    <col min="1846" max="2095" width="9.140625" style="37"/>
    <col min="2096" max="2096" width="20.5703125" style="37" customWidth="1"/>
    <col min="2097" max="2097" width="33.5703125" style="37" customWidth="1"/>
    <col min="2098" max="2098" width="25.85546875" style="37" customWidth="1"/>
    <col min="2099" max="2099" width="26.140625" style="37" customWidth="1"/>
    <col min="2100" max="2100" width="26.28515625" style="37" customWidth="1"/>
    <col min="2101" max="2101" width="13.85546875" style="37" customWidth="1"/>
    <col min="2102" max="2351" width="9.140625" style="37"/>
    <col min="2352" max="2352" width="20.5703125" style="37" customWidth="1"/>
    <col min="2353" max="2353" width="33.5703125" style="37" customWidth="1"/>
    <col min="2354" max="2354" width="25.85546875" style="37" customWidth="1"/>
    <col min="2355" max="2355" width="26.140625" style="37" customWidth="1"/>
    <col min="2356" max="2356" width="26.28515625" style="37" customWidth="1"/>
    <col min="2357" max="2357" width="13.85546875" style="37" customWidth="1"/>
    <col min="2358" max="2607" width="9.140625" style="37"/>
    <col min="2608" max="2608" width="20.5703125" style="37" customWidth="1"/>
    <col min="2609" max="2609" width="33.5703125" style="37" customWidth="1"/>
    <col min="2610" max="2610" width="25.85546875" style="37" customWidth="1"/>
    <col min="2611" max="2611" width="26.140625" style="37" customWidth="1"/>
    <col min="2612" max="2612" width="26.28515625" style="37" customWidth="1"/>
    <col min="2613" max="2613" width="13.85546875" style="37" customWidth="1"/>
    <col min="2614" max="2863" width="9.140625" style="37"/>
    <col min="2864" max="2864" width="20.5703125" style="37" customWidth="1"/>
    <col min="2865" max="2865" width="33.5703125" style="37" customWidth="1"/>
    <col min="2866" max="2866" width="25.85546875" style="37" customWidth="1"/>
    <col min="2867" max="2867" width="26.140625" style="37" customWidth="1"/>
    <col min="2868" max="2868" width="26.28515625" style="37" customWidth="1"/>
    <col min="2869" max="2869" width="13.85546875" style="37" customWidth="1"/>
    <col min="2870" max="3119" width="9.140625" style="37"/>
    <col min="3120" max="3120" width="20.5703125" style="37" customWidth="1"/>
    <col min="3121" max="3121" width="33.5703125" style="37" customWidth="1"/>
    <col min="3122" max="3122" width="25.85546875" style="37" customWidth="1"/>
    <col min="3123" max="3123" width="26.140625" style="37" customWidth="1"/>
    <col min="3124" max="3124" width="26.28515625" style="37" customWidth="1"/>
    <col min="3125" max="3125" width="13.85546875" style="37" customWidth="1"/>
    <col min="3126" max="3375" width="9.140625" style="37"/>
    <col min="3376" max="3376" width="20.5703125" style="37" customWidth="1"/>
    <col min="3377" max="3377" width="33.5703125" style="37" customWidth="1"/>
    <col min="3378" max="3378" width="25.85546875" style="37" customWidth="1"/>
    <col min="3379" max="3379" width="26.140625" style="37" customWidth="1"/>
    <col min="3380" max="3380" width="26.28515625" style="37" customWidth="1"/>
    <col min="3381" max="3381" width="13.85546875" style="37" customWidth="1"/>
    <col min="3382" max="3631" width="9.140625" style="37"/>
    <col min="3632" max="3632" width="20.5703125" style="37" customWidth="1"/>
    <col min="3633" max="3633" width="33.5703125" style="37" customWidth="1"/>
    <col min="3634" max="3634" width="25.85546875" style="37" customWidth="1"/>
    <col min="3635" max="3635" width="26.140625" style="37" customWidth="1"/>
    <col min="3636" max="3636" width="26.28515625" style="37" customWidth="1"/>
    <col min="3637" max="3637" width="13.85546875" style="37" customWidth="1"/>
    <col min="3638" max="3887" width="9.140625" style="37"/>
    <col min="3888" max="3888" width="20.5703125" style="37" customWidth="1"/>
    <col min="3889" max="3889" width="33.5703125" style="37" customWidth="1"/>
    <col min="3890" max="3890" width="25.85546875" style="37" customWidth="1"/>
    <col min="3891" max="3891" width="26.140625" style="37" customWidth="1"/>
    <col min="3892" max="3892" width="26.28515625" style="37" customWidth="1"/>
    <col min="3893" max="3893" width="13.85546875" style="37" customWidth="1"/>
    <col min="3894" max="4143" width="9.140625" style="37"/>
    <col min="4144" max="4144" width="20.5703125" style="37" customWidth="1"/>
    <col min="4145" max="4145" width="33.5703125" style="37" customWidth="1"/>
    <col min="4146" max="4146" width="25.85546875" style="37" customWidth="1"/>
    <col min="4147" max="4147" width="26.140625" style="37" customWidth="1"/>
    <col min="4148" max="4148" width="26.28515625" style="37" customWidth="1"/>
    <col min="4149" max="4149" width="13.85546875" style="37" customWidth="1"/>
    <col min="4150" max="4399" width="9.140625" style="37"/>
    <col min="4400" max="4400" width="20.5703125" style="37" customWidth="1"/>
    <col min="4401" max="4401" width="33.5703125" style="37" customWidth="1"/>
    <col min="4402" max="4402" width="25.85546875" style="37" customWidth="1"/>
    <col min="4403" max="4403" width="26.140625" style="37" customWidth="1"/>
    <col min="4404" max="4404" width="26.28515625" style="37" customWidth="1"/>
    <col min="4405" max="4405" width="13.85546875" style="37" customWidth="1"/>
    <col min="4406" max="4655" width="9.140625" style="37"/>
    <col min="4656" max="4656" width="20.5703125" style="37" customWidth="1"/>
    <col min="4657" max="4657" width="33.5703125" style="37" customWidth="1"/>
    <col min="4658" max="4658" width="25.85546875" style="37" customWidth="1"/>
    <col min="4659" max="4659" width="26.140625" style="37" customWidth="1"/>
    <col min="4660" max="4660" width="26.28515625" style="37" customWidth="1"/>
    <col min="4661" max="4661" width="13.85546875" style="37" customWidth="1"/>
    <col min="4662" max="4911" width="9.140625" style="37"/>
    <col min="4912" max="4912" width="20.5703125" style="37" customWidth="1"/>
    <col min="4913" max="4913" width="33.5703125" style="37" customWidth="1"/>
    <col min="4914" max="4914" width="25.85546875" style="37" customWidth="1"/>
    <col min="4915" max="4915" width="26.140625" style="37" customWidth="1"/>
    <col min="4916" max="4916" width="26.28515625" style="37" customWidth="1"/>
    <col min="4917" max="4917" width="13.85546875" style="37" customWidth="1"/>
    <col min="4918" max="5167" width="9.140625" style="37"/>
    <col min="5168" max="5168" width="20.5703125" style="37" customWidth="1"/>
    <col min="5169" max="5169" width="33.5703125" style="37" customWidth="1"/>
    <col min="5170" max="5170" width="25.85546875" style="37" customWidth="1"/>
    <col min="5171" max="5171" width="26.140625" style="37" customWidth="1"/>
    <col min="5172" max="5172" width="26.28515625" style="37" customWidth="1"/>
    <col min="5173" max="5173" width="13.85546875" style="37" customWidth="1"/>
    <col min="5174" max="5423" width="9.140625" style="37"/>
    <col min="5424" max="5424" width="20.5703125" style="37" customWidth="1"/>
    <col min="5425" max="5425" width="33.5703125" style="37" customWidth="1"/>
    <col min="5426" max="5426" width="25.85546875" style="37" customWidth="1"/>
    <col min="5427" max="5427" width="26.140625" style="37" customWidth="1"/>
    <col min="5428" max="5428" width="26.28515625" style="37" customWidth="1"/>
    <col min="5429" max="5429" width="13.85546875" style="37" customWidth="1"/>
    <col min="5430" max="5679" width="9.140625" style="37"/>
    <col min="5680" max="5680" width="20.5703125" style="37" customWidth="1"/>
    <col min="5681" max="5681" width="33.5703125" style="37" customWidth="1"/>
    <col min="5682" max="5682" width="25.85546875" style="37" customWidth="1"/>
    <col min="5683" max="5683" width="26.140625" style="37" customWidth="1"/>
    <col min="5684" max="5684" width="26.28515625" style="37" customWidth="1"/>
    <col min="5685" max="5685" width="13.85546875" style="37" customWidth="1"/>
    <col min="5686" max="5935" width="9.140625" style="37"/>
    <col min="5936" max="5936" width="20.5703125" style="37" customWidth="1"/>
    <col min="5937" max="5937" width="33.5703125" style="37" customWidth="1"/>
    <col min="5938" max="5938" width="25.85546875" style="37" customWidth="1"/>
    <col min="5939" max="5939" width="26.140625" style="37" customWidth="1"/>
    <col min="5940" max="5940" width="26.28515625" style="37" customWidth="1"/>
    <col min="5941" max="5941" width="13.85546875" style="37" customWidth="1"/>
    <col min="5942" max="6191" width="9.140625" style="37"/>
    <col min="6192" max="6192" width="20.5703125" style="37" customWidth="1"/>
    <col min="6193" max="6193" width="33.5703125" style="37" customWidth="1"/>
    <col min="6194" max="6194" width="25.85546875" style="37" customWidth="1"/>
    <col min="6195" max="6195" width="26.140625" style="37" customWidth="1"/>
    <col min="6196" max="6196" width="26.28515625" style="37" customWidth="1"/>
    <col min="6197" max="6197" width="13.85546875" style="37" customWidth="1"/>
    <col min="6198" max="6447" width="9.140625" style="37"/>
    <col min="6448" max="6448" width="20.5703125" style="37" customWidth="1"/>
    <col min="6449" max="6449" width="33.5703125" style="37" customWidth="1"/>
    <col min="6450" max="6450" width="25.85546875" style="37" customWidth="1"/>
    <col min="6451" max="6451" width="26.140625" style="37" customWidth="1"/>
    <col min="6452" max="6452" width="26.28515625" style="37" customWidth="1"/>
    <col min="6453" max="6453" width="13.85546875" style="37" customWidth="1"/>
    <col min="6454" max="6703" width="9.140625" style="37"/>
    <col min="6704" max="6704" width="20.5703125" style="37" customWidth="1"/>
    <col min="6705" max="6705" width="33.5703125" style="37" customWidth="1"/>
    <col min="6706" max="6706" width="25.85546875" style="37" customWidth="1"/>
    <col min="6707" max="6707" width="26.140625" style="37" customWidth="1"/>
    <col min="6708" max="6708" width="26.28515625" style="37" customWidth="1"/>
    <col min="6709" max="6709" width="13.85546875" style="37" customWidth="1"/>
    <col min="6710" max="6959" width="9.140625" style="37"/>
    <col min="6960" max="6960" width="20.5703125" style="37" customWidth="1"/>
    <col min="6961" max="6961" width="33.5703125" style="37" customWidth="1"/>
    <col min="6962" max="6962" width="25.85546875" style="37" customWidth="1"/>
    <col min="6963" max="6963" width="26.140625" style="37" customWidth="1"/>
    <col min="6964" max="6964" width="26.28515625" style="37" customWidth="1"/>
    <col min="6965" max="6965" width="13.85546875" style="37" customWidth="1"/>
    <col min="6966" max="7215" width="9.140625" style="37"/>
    <col min="7216" max="7216" width="20.5703125" style="37" customWidth="1"/>
    <col min="7217" max="7217" width="33.5703125" style="37" customWidth="1"/>
    <col min="7218" max="7218" width="25.85546875" style="37" customWidth="1"/>
    <col min="7219" max="7219" width="26.140625" style="37" customWidth="1"/>
    <col min="7220" max="7220" width="26.28515625" style="37" customWidth="1"/>
    <col min="7221" max="7221" width="13.85546875" style="37" customWidth="1"/>
    <col min="7222" max="7471" width="9.140625" style="37"/>
    <col min="7472" max="7472" width="20.5703125" style="37" customWidth="1"/>
    <col min="7473" max="7473" width="33.5703125" style="37" customWidth="1"/>
    <col min="7474" max="7474" width="25.85546875" style="37" customWidth="1"/>
    <col min="7475" max="7475" width="26.140625" style="37" customWidth="1"/>
    <col min="7476" max="7476" width="26.28515625" style="37" customWidth="1"/>
    <col min="7477" max="7477" width="13.85546875" style="37" customWidth="1"/>
    <col min="7478" max="7727" width="9.140625" style="37"/>
    <col min="7728" max="7728" width="20.5703125" style="37" customWidth="1"/>
    <col min="7729" max="7729" width="33.5703125" style="37" customWidth="1"/>
    <col min="7730" max="7730" width="25.85546875" style="37" customWidth="1"/>
    <col min="7731" max="7731" width="26.140625" style="37" customWidth="1"/>
    <col min="7732" max="7732" width="26.28515625" style="37" customWidth="1"/>
    <col min="7733" max="7733" width="13.85546875" style="37" customWidth="1"/>
    <col min="7734" max="7983" width="9.140625" style="37"/>
    <col min="7984" max="7984" width="20.5703125" style="37" customWidth="1"/>
    <col min="7985" max="7985" width="33.5703125" style="37" customWidth="1"/>
    <col min="7986" max="7986" width="25.85546875" style="37" customWidth="1"/>
    <col min="7987" max="7987" width="26.140625" style="37" customWidth="1"/>
    <col min="7988" max="7988" width="26.28515625" style="37" customWidth="1"/>
    <col min="7989" max="7989" width="13.85546875" style="37" customWidth="1"/>
    <col min="7990" max="8239" width="9.140625" style="37"/>
    <col min="8240" max="8240" width="20.5703125" style="37" customWidth="1"/>
    <col min="8241" max="8241" width="33.5703125" style="37" customWidth="1"/>
    <col min="8242" max="8242" width="25.85546875" style="37" customWidth="1"/>
    <col min="8243" max="8243" width="26.140625" style="37" customWidth="1"/>
    <col min="8244" max="8244" width="26.28515625" style="37" customWidth="1"/>
    <col min="8245" max="8245" width="13.85546875" style="37" customWidth="1"/>
    <col min="8246" max="8495" width="9.140625" style="37"/>
    <col min="8496" max="8496" width="20.5703125" style="37" customWidth="1"/>
    <col min="8497" max="8497" width="33.5703125" style="37" customWidth="1"/>
    <col min="8498" max="8498" width="25.85546875" style="37" customWidth="1"/>
    <col min="8499" max="8499" width="26.140625" style="37" customWidth="1"/>
    <col min="8500" max="8500" width="26.28515625" style="37" customWidth="1"/>
    <col min="8501" max="8501" width="13.85546875" style="37" customWidth="1"/>
    <col min="8502" max="8751" width="9.140625" style="37"/>
    <col min="8752" max="8752" width="20.5703125" style="37" customWidth="1"/>
    <col min="8753" max="8753" width="33.5703125" style="37" customWidth="1"/>
    <col min="8754" max="8754" width="25.85546875" style="37" customWidth="1"/>
    <col min="8755" max="8755" width="26.140625" style="37" customWidth="1"/>
    <col min="8756" max="8756" width="26.28515625" style="37" customWidth="1"/>
    <col min="8757" max="8757" width="13.85546875" style="37" customWidth="1"/>
    <col min="8758" max="9007" width="9.140625" style="37"/>
    <col min="9008" max="9008" width="20.5703125" style="37" customWidth="1"/>
    <col min="9009" max="9009" width="33.5703125" style="37" customWidth="1"/>
    <col min="9010" max="9010" width="25.85546875" style="37" customWidth="1"/>
    <col min="9011" max="9011" width="26.140625" style="37" customWidth="1"/>
    <col min="9012" max="9012" width="26.28515625" style="37" customWidth="1"/>
    <col min="9013" max="9013" width="13.85546875" style="37" customWidth="1"/>
    <col min="9014" max="9263" width="9.140625" style="37"/>
    <col min="9264" max="9264" width="20.5703125" style="37" customWidth="1"/>
    <col min="9265" max="9265" width="33.5703125" style="37" customWidth="1"/>
    <col min="9266" max="9266" width="25.85546875" style="37" customWidth="1"/>
    <col min="9267" max="9267" width="26.140625" style="37" customWidth="1"/>
    <col min="9268" max="9268" width="26.28515625" style="37" customWidth="1"/>
    <col min="9269" max="9269" width="13.85546875" style="37" customWidth="1"/>
    <col min="9270" max="9519" width="9.140625" style="37"/>
    <col min="9520" max="9520" width="20.5703125" style="37" customWidth="1"/>
    <col min="9521" max="9521" width="33.5703125" style="37" customWidth="1"/>
    <col min="9522" max="9522" width="25.85546875" style="37" customWidth="1"/>
    <col min="9523" max="9523" width="26.140625" style="37" customWidth="1"/>
    <col min="9524" max="9524" width="26.28515625" style="37" customWidth="1"/>
    <col min="9525" max="9525" width="13.85546875" style="37" customWidth="1"/>
    <col min="9526" max="9775" width="9.140625" style="37"/>
    <col min="9776" max="9776" width="20.5703125" style="37" customWidth="1"/>
    <col min="9777" max="9777" width="33.5703125" style="37" customWidth="1"/>
    <col min="9778" max="9778" width="25.85546875" style="37" customWidth="1"/>
    <col min="9779" max="9779" width="26.140625" style="37" customWidth="1"/>
    <col min="9780" max="9780" width="26.28515625" style="37" customWidth="1"/>
    <col min="9781" max="9781" width="13.85546875" style="37" customWidth="1"/>
    <col min="9782" max="10031" width="9.140625" style="37"/>
    <col min="10032" max="10032" width="20.5703125" style="37" customWidth="1"/>
    <col min="10033" max="10033" width="33.5703125" style="37" customWidth="1"/>
    <col min="10034" max="10034" width="25.85546875" style="37" customWidth="1"/>
    <col min="10035" max="10035" width="26.140625" style="37" customWidth="1"/>
    <col min="10036" max="10036" width="26.28515625" style="37" customWidth="1"/>
    <col min="10037" max="10037" width="13.85546875" style="37" customWidth="1"/>
    <col min="10038" max="10287" width="9.140625" style="37"/>
    <col min="10288" max="10288" width="20.5703125" style="37" customWidth="1"/>
    <col min="10289" max="10289" width="33.5703125" style="37" customWidth="1"/>
    <col min="10290" max="10290" width="25.85546875" style="37" customWidth="1"/>
    <col min="10291" max="10291" width="26.140625" style="37" customWidth="1"/>
    <col min="10292" max="10292" width="26.28515625" style="37" customWidth="1"/>
    <col min="10293" max="10293" width="13.85546875" style="37" customWidth="1"/>
    <col min="10294" max="10543" width="9.140625" style="37"/>
    <col min="10544" max="10544" width="20.5703125" style="37" customWidth="1"/>
    <col min="10545" max="10545" width="33.5703125" style="37" customWidth="1"/>
    <col min="10546" max="10546" width="25.85546875" style="37" customWidth="1"/>
    <col min="10547" max="10547" width="26.140625" style="37" customWidth="1"/>
    <col min="10548" max="10548" width="26.28515625" style="37" customWidth="1"/>
    <col min="10549" max="10549" width="13.85546875" style="37" customWidth="1"/>
    <col min="10550" max="10799" width="9.140625" style="37"/>
    <col min="10800" max="10800" width="20.5703125" style="37" customWidth="1"/>
    <col min="10801" max="10801" width="33.5703125" style="37" customWidth="1"/>
    <col min="10802" max="10802" width="25.85546875" style="37" customWidth="1"/>
    <col min="10803" max="10803" width="26.140625" style="37" customWidth="1"/>
    <col min="10804" max="10804" width="26.28515625" style="37" customWidth="1"/>
    <col min="10805" max="10805" width="13.85546875" style="37" customWidth="1"/>
    <col min="10806" max="11055" width="9.140625" style="37"/>
    <col min="11056" max="11056" width="20.5703125" style="37" customWidth="1"/>
    <col min="11057" max="11057" width="33.5703125" style="37" customWidth="1"/>
    <col min="11058" max="11058" width="25.85546875" style="37" customWidth="1"/>
    <col min="11059" max="11059" width="26.140625" style="37" customWidth="1"/>
    <col min="11060" max="11060" width="26.28515625" style="37" customWidth="1"/>
    <col min="11061" max="11061" width="13.85546875" style="37" customWidth="1"/>
    <col min="11062" max="11311" width="9.140625" style="37"/>
    <col min="11312" max="11312" width="20.5703125" style="37" customWidth="1"/>
    <col min="11313" max="11313" width="33.5703125" style="37" customWidth="1"/>
    <col min="11314" max="11314" width="25.85546875" style="37" customWidth="1"/>
    <col min="11315" max="11315" width="26.140625" style="37" customWidth="1"/>
    <col min="11316" max="11316" width="26.28515625" style="37" customWidth="1"/>
    <col min="11317" max="11317" width="13.85546875" style="37" customWidth="1"/>
    <col min="11318" max="11567" width="9.140625" style="37"/>
    <col min="11568" max="11568" width="20.5703125" style="37" customWidth="1"/>
    <col min="11569" max="11569" width="33.5703125" style="37" customWidth="1"/>
    <col min="11570" max="11570" width="25.85546875" style="37" customWidth="1"/>
    <col min="11571" max="11571" width="26.140625" style="37" customWidth="1"/>
    <col min="11572" max="11572" width="26.28515625" style="37" customWidth="1"/>
    <col min="11573" max="11573" width="13.85546875" style="37" customWidth="1"/>
    <col min="11574" max="11823" width="9.140625" style="37"/>
    <col min="11824" max="11824" width="20.5703125" style="37" customWidth="1"/>
    <col min="11825" max="11825" width="33.5703125" style="37" customWidth="1"/>
    <col min="11826" max="11826" width="25.85546875" style="37" customWidth="1"/>
    <col min="11827" max="11827" width="26.140625" style="37" customWidth="1"/>
    <col min="11828" max="11828" width="26.28515625" style="37" customWidth="1"/>
    <col min="11829" max="11829" width="13.85546875" style="37" customWidth="1"/>
    <col min="11830" max="12079" width="9.140625" style="37"/>
    <col min="12080" max="12080" width="20.5703125" style="37" customWidth="1"/>
    <col min="12081" max="12081" width="33.5703125" style="37" customWidth="1"/>
    <col min="12082" max="12082" width="25.85546875" style="37" customWidth="1"/>
    <col min="12083" max="12083" width="26.140625" style="37" customWidth="1"/>
    <col min="12084" max="12084" width="26.28515625" style="37" customWidth="1"/>
    <col min="12085" max="12085" width="13.85546875" style="37" customWidth="1"/>
    <col min="12086" max="12335" width="9.140625" style="37"/>
    <col min="12336" max="12336" width="20.5703125" style="37" customWidth="1"/>
    <col min="12337" max="12337" width="33.5703125" style="37" customWidth="1"/>
    <col min="12338" max="12338" width="25.85546875" style="37" customWidth="1"/>
    <col min="12339" max="12339" width="26.140625" style="37" customWidth="1"/>
    <col min="12340" max="12340" width="26.28515625" style="37" customWidth="1"/>
    <col min="12341" max="12341" width="13.85546875" style="37" customWidth="1"/>
    <col min="12342" max="12591" width="9.140625" style="37"/>
    <col min="12592" max="12592" width="20.5703125" style="37" customWidth="1"/>
    <col min="12593" max="12593" width="33.5703125" style="37" customWidth="1"/>
    <col min="12594" max="12594" width="25.85546875" style="37" customWidth="1"/>
    <col min="12595" max="12595" width="26.140625" style="37" customWidth="1"/>
    <col min="12596" max="12596" width="26.28515625" style="37" customWidth="1"/>
    <col min="12597" max="12597" width="13.85546875" style="37" customWidth="1"/>
    <col min="12598" max="12847" width="9.140625" style="37"/>
    <col min="12848" max="12848" width="20.5703125" style="37" customWidth="1"/>
    <col min="12849" max="12849" width="33.5703125" style="37" customWidth="1"/>
    <col min="12850" max="12850" width="25.85546875" style="37" customWidth="1"/>
    <col min="12851" max="12851" width="26.140625" style="37" customWidth="1"/>
    <col min="12852" max="12852" width="26.28515625" style="37" customWidth="1"/>
    <col min="12853" max="12853" width="13.85546875" style="37" customWidth="1"/>
    <col min="12854" max="13103" width="9.140625" style="37"/>
    <col min="13104" max="13104" width="20.5703125" style="37" customWidth="1"/>
    <col min="13105" max="13105" width="33.5703125" style="37" customWidth="1"/>
    <col min="13106" max="13106" width="25.85546875" style="37" customWidth="1"/>
    <col min="13107" max="13107" width="26.140625" style="37" customWidth="1"/>
    <col min="13108" max="13108" width="26.28515625" style="37" customWidth="1"/>
    <col min="13109" max="13109" width="13.85546875" style="37" customWidth="1"/>
    <col min="13110" max="13359" width="9.140625" style="37"/>
    <col min="13360" max="13360" width="20.5703125" style="37" customWidth="1"/>
    <col min="13361" max="13361" width="33.5703125" style="37" customWidth="1"/>
    <col min="13362" max="13362" width="25.85546875" style="37" customWidth="1"/>
    <col min="13363" max="13363" width="26.140625" style="37" customWidth="1"/>
    <col min="13364" max="13364" width="26.28515625" style="37" customWidth="1"/>
    <col min="13365" max="13365" width="13.85546875" style="37" customWidth="1"/>
    <col min="13366" max="13615" width="9.140625" style="37"/>
    <col min="13616" max="13616" width="20.5703125" style="37" customWidth="1"/>
    <col min="13617" max="13617" width="33.5703125" style="37" customWidth="1"/>
    <col min="13618" max="13618" width="25.85546875" style="37" customWidth="1"/>
    <col min="13619" max="13619" width="26.140625" style="37" customWidth="1"/>
    <col min="13620" max="13620" width="26.28515625" style="37" customWidth="1"/>
    <col min="13621" max="13621" width="13.85546875" style="37" customWidth="1"/>
    <col min="13622" max="13871" width="9.140625" style="37"/>
    <col min="13872" max="13872" width="20.5703125" style="37" customWidth="1"/>
    <col min="13873" max="13873" width="33.5703125" style="37" customWidth="1"/>
    <col min="13874" max="13874" width="25.85546875" style="37" customWidth="1"/>
    <col min="13875" max="13875" width="26.140625" style="37" customWidth="1"/>
    <col min="13876" max="13876" width="26.28515625" style="37" customWidth="1"/>
    <col min="13877" max="13877" width="13.85546875" style="37" customWidth="1"/>
    <col min="13878" max="14127" width="9.140625" style="37"/>
    <col min="14128" max="14128" width="20.5703125" style="37" customWidth="1"/>
    <col min="14129" max="14129" width="33.5703125" style="37" customWidth="1"/>
    <col min="14130" max="14130" width="25.85546875" style="37" customWidth="1"/>
    <col min="14131" max="14131" width="26.140625" style="37" customWidth="1"/>
    <col min="14132" max="14132" width="26.28515625" style="37" customWidth="1"/>
    <col min="14133" max="14133" width="13.85546875" style="37" customWidth="1"/>
    <col min="14134" max="14383" width="9.140625" style="37"/>
    <col min="14384" max="14384" width="20.5703125" style="37" customWidth="1"/>
    <col min="14385" max="14385" width="33.5703125" style="37" customWidth="1"/>
    <col min="14386" max="14386" width="25.85546875" style="37" customWidth="1"/>
    <col min="14387" max="14387" width="26.140625" style="37" customWidth="1"/>
    <col min="14388" max="14388" width="26.28515625" style="37" customWidth="1"/>
    <col min="14389" max="14389" width="13.85546875" style="37" customWidth="1"/>
    <col min="14390" max="14639" width="9.140625" style="37"/>
    <col min="14640" max="14640" width="20.5703125" style="37" customWidth="1"/>
    <col min="14641" max="14641" width="33.5703125" style="37" customWidth="1"/>
    <col min="14642" max="14642" width="25.85546875" style="37" customWidth="1"/>
    <col min="14643" max="14643" width="26.140625" style="37" customWidth="1"/>
    <col min="14644" max="14644" width="26.28515625" style="37" customWidth="1"/>
    <col min="14645" max="14645" width="13.85546875" style="37" customWidth="1"/>
    <col min="14646" max="14895" width="9.140625" style="37"/>
    <col min="14896" max="14896" width="20.5703125" style="37" customWidth="1"/>
    <col min="14897" max="14897" width="33.5703125" style="37" customWidth="1"/>
    <col min="14898" max="14898" width="25.85546875" style="37" customWidth="1"/>
    <col min="14899" max="14899" width="26.140625" style="37" customWidth="1"/>
    <col min="14900" max="14900" width="26.28515625" style="37" customWidth="1"/>
    <col min="14901" max="14901" width="13.85546875" style="37" customWidth="1"/>
    <col min="14902" max="15151" width="9.140625" style="37"/>
    <col min="15152" max="15152" width="20.5703125" style="37" customWidth="1"/>
    <col min="15153" max="15153" width="33.5703125" style="37" customWidth="1"/>
    <col min="15154" max="15154" width="25.85546875" style="37" customWidth="1"/>
    <col min="15155" max="15155" width="26.140625" style="37" customWidth="1"/>
    <col min="15156" max="15156" width="26.28515625" style="37" customWidth="1"/>
    <col min="15157" max="15157" width="13.85546875" style="37" customWidth="1"/>
    <col min="15158" max="15407" width="9.140625" style="37"/>
    <col min="15408" max="15408" width="20.5703125" style="37" customWidth="1"/>
    <col min="15409" max="15409" width="33.5703125" style="37" customWidth="1"/>
    <col min="15410" max="15410" width="25.85546875" style="37" customWidth="1"/>
    <col min="15411" max="15411" width="26.140625" style="37" customWidth="1"/>
    <col min="15412" max="15412" width="26.28515625" style="37" customWidth="1"/>
    <col min="15413" max="15413" width="13.85546875" style="37" customWidth="1"/>
    <col min="15414" max="15663" width="9.140625" style="37"/>
    <col min="15664" max="15664" width="20.5703125" style="37" customWidth="1"/>
    <col min="15665" max="15665" width="33.5703125" style="37" customWidth="1"/>
    <col min="15666" max="15666" width="25.85546875" style="37" customWidth="1"/>
    <col min="15667" max="15667" width="26.140625" style="37" customWidth="1"/>
    <col min="15668" max="15668" width="26.28515625" style="37" customWidth="1"/>
    <col min="15669" max="15669" width="13.85546875" style="37" customWidth="1"/>
    <col min="15670" max="15919" width="9.140625" style="37"/>
    <col min="15920" max="15920" width="20.5703125" style="37" customWidth="1"/>
    <col min="15921" max="15921" width="33.5703125" style="37" customWidth="1"/>
    <col min="15922" max="15922" width="25.85546875" style="37" customWidth="1"/>
    <col min="15923" max="15923" width="26.140625" style="37" customWidth="1"/>
    <col min="15924" max="15924" width="26.28515625" style="37" customWidth="1"/>
    <col min="15925" max="15925" width="13.85546875" style="37" customWidth="1"/>
    <col min="15926" max="16384" width="9.140625" style="37"/>
  </cols>
  <sheetData>
    <row r="1" spans="1:7" ht="52.5" customHeight="1" x14ac:dyDescent="0.3">
      <c r="A1" s="195"/>
      <c r="B1" s="195"/>
      <c r="C1" s="195"/>
      <c r="D1" s="195"/>
      <c r="E1" s="196" t="s">
        <v>1259</v>
      </c>
      <c r="F1" s="197"/>
      <c r="G1" s="197"/>
    </row>
    <row r="2" spans="1:7" ht="49.5" customHeight="1" x14ac:dyDescent="0.3">
      <c r="A2" s="198" t="s">
        <v>1244</v>
      </c>
      <c r="B2" s="198"/>
      <c r="C2" s="198"/>
      <c r="D2" s="198"/>
      <c r="E2" s="198"/>
      <c r="F2" s="198"/>
      <c r="G2" s="198"/>
    </row>
    <row r="3" spans="1:7" ht="54" customHeight="1" x14ac:dyDescent="0.3">
      <c r="A3" s="38" t="s">
        <v>302</v>
      </c>
      <c r="B3" s="38" t="s">
        <v>300</v>
      </c>
      <c r="C3" s="38" t="s">
        <v>1026</v>
      </c>
      <c r="D3" s="38" t="s">
        <v>303</v>
      </c>
      <c r="E3" s="38" t="s">
        <v>304</v>
      </c>
      <c r="F3" s="38" t="s">
        <v>305</v>
      </c>
      <c r="G3" s="38" t="s">
        <v>306</v>
      </c>
    </row>
    <row r="4" spans="1:7" s="52" customFormat="1" ht="27.75" customHeight="1" x14ac:dyDescent="0.25">
      <c r="A4" s="39" t="s">
        <v>307</v>
      </c>
      <c r="B4" s="40" t="s">
        <v>102</v>
      </c>
      <c r="C4" s="39" t="s">
        <v>1252</v>
      </c>
      <c r="D4" s="41">
        <v>29251504</v>
      </c>
      <c r="E4" s="41">
        <v>21227653.75</v>
      </c>
      <c r="F4" s="41">
        <f>+D4-E4</f>
        <v>8023850.25</v>
      </c>
      <c r="G4" s="42">
        <v>25934</v>
      </c>
    </row>
    <row r="5" spans="1:7" s="52" customFormat="1" ht="44.25" customHeight="1" x14ac:dyDescent="0.25">
      <c r="A5" s="39" t="s">
        <v>308</v>
      </c>
      <c r="B5" s="40" t="s">
        <v>983</v>
      </c>
      <c r="C5" s="39" t="s">
        <v>905</v>
      </c>
      <c r="D5" s="41">
        <v>10384078</v>
      </c>
      <c r="E5" s="41">
        <v>10384078</v>
      </c>
      <c r="F5" s="41">
        <f t="shared" ref="F5:F57" si="0">+D5-E5</f>
        <v>0</v>
      </c>
      <c r="G5" s="42">
        <v>18264</v>
      </c>
    </row>
    <row r="6" spans="1:7" s="52" customFormat="1" ht="27" customHeight="1" x14ac:dyDescent="0.25">
      <c r="A6" s="39" t="s">
        <v>309</v>
      </c>
      <c r="B6" s="40" t="s">
        <v>981</v>
      </c>
      <c r="C6" s="39" t="s">
        <v>1253</v>
      </c>
      <c r="D6" s="41">
        <v>14273579</v>
      </c>
      <c r="E6" s="41">
        <v>14273579</v>
      </c>
      <c r="F6" s="41">
        <f t="shared" si="0"/>
        <v>0</v>
      </c>
      <c r="G6" s="42">
        <v>18264</v>
      </c>
    </row>
    <row r="7" spans="1:7" s="52" customFormat="1" ht="31.5" customHeight="1" x14ac:dyDescent="0.25">
      <c r="A7" s="39" t="s">
        <v>310</v>
      </c>
      <c r="B7" s="40" t="s">
        <v>1117</v>
      </c>
      <c r="C7" s="39" t="s">
        <v>1254</v>
      </c>
      <c r="D7" s="41">
        <v>645884</v>
      </c>
      <c r="E7" s="41">
        <v>645884</v>
      </c>
      <c r="F7" s="41">
        <f t="shared" si="0"/>
        <v>0</v>
      </c>
      <c r="G7" s="42">
        <v>18264</v>
      </c>
    </row>
    <row r="8" spans="1:7" s="52" customFormat="1" ht="31.5" customHeight="1" x14ac:dyDescent="0.25">
      <c r="A8" s="39" t="s">
        <v>311</v>
      </c>
      <c r="B8" s="40" t="s">
        <v>982</v>
      </c>
      <c r="C8" s="39" t="s">
        <v>1255</v>
      </c>
      <c r="D8" s="41">
        <v>8607720</v>
      </c>
      <c r="E8" s="41">
        <v>5483335.5599999996</v>
      </c>
      <c r="F8" s="41">
        <f t="shared" si="0"/>
        <v>3124384.4400000004</v>
      </c>
      <c r="G8" s="42">
        <v>28491</v>
      </c>
    </row>
    <row r="9" spans="1:7" s="52" customFormat="1" ht="32.25" customHeight="1" x14ac:dyDescent="0.25">
      <c r="A9" s="39" t="s">
        <v>312</v>
      </c>
      <c r="B9" s="40" t="s">
        <v>940</v>
      </c>
      <c r="C9" s="39" t="s">
        <v>1256</v>
      </c>
      <c r="D9" s="41">
        <v>15928648</v>
      </c>
      <c r="E9" s="41">
        <v>13381328.1</v>
      </c>
      <c r="F9" s="41">
        <f t="shared" si="0"/>
        <v>2547319.9000000004</v>
      </c>
      <c r="G9" s="42">
        <v>22647</v>
      </c>
    </row>
    <row r="10" spans="1:7" s="52" customFormat="1" ht="39" customHeight="1" x14ac:dyDescent="0.25">
      <c r="A10" s="39" t="s">
        <v>313</v>
      </c>
      <c r="B10" s="40" t="s">
        <v>984</v>
      </c>
      <c r="C10" s="39" t="s">
        <v>1246</v>
      </c>
      <c r="D10" s="41">
        <v>11475931</v>
      </c>
      <c r="E10" s="41">
        <v>11475931</v>
      </c>
      <c r="F10" s="41">
        <f t="shared" si="0"/>
        <v>0</v>
      </c>
      <c r="G10" s="42">
        <v>18264</v>
      </c>
    </row>
    <row r="11" spans="1:7" s="52" customFormat="1" ht="42" customHeight="1" x14ac:dyDescent="0.25">
      <c r="A11" s="39" t="s">
        <v>314</v>
      </c>
      <c r="B11" s="40" t="s">
        <v>1118</v>
      </c>
      <c r="C11" s="39" t="s">
        <v>906</v>
      </c>
      <c r="D11" s="41">
        <v>49583124</v>
      </c>
      <c r="E11" s="41">
        <v>37870009</v>
      </c>
      <c r="F11" s="41">
        <f t="shared" si="0"/>
        <v>11713115</v>
      </c>
      <c r="G11" s="42">
        <v>24838</v>
      </c>
    </row>
    <row r="12" spans="1:7" s="52" customFormat="1" ht="30.75" customHeight="1" x14ac:dyDescent="0.25">
      <c r="A12" s="39" t="s">
        <v>315</v>
      </c>
      <c r="B12" s="40" t="s">
        <v>985</v>
      </c>
      <c r="C12" s="39" t="s">
        <v>907</v>
      </c>
      <c r="D12" s="41">
        <v>1205069</v>
      </c>
      <c r="E12" s="41">
        <v>843945.98</v>
      </c>
      <c r="F12" s="41">
        <f t="shared" si="0"/>
        <v>361123.02</v>
      </c>
      <c r="G12" s="42">
        <v>26665</v>
      </c>
    </row>
    <row r="13" spans="1:7" s="52" customFormat="1" ht="44.25" customHeight="1" x14ac:dyDescent="0.25">
      <c r="A13" s="39" t="s">
        <v>316</v>
      </c>
      <c r="B13" s="40" t="s">
        <v>986</v>
      </c>
      <c r="C13" s="39" t="s">
        <v>1247</v>
      </c>
      <c r="D13" s="41">
        <v>31338374</v>
      </c>
      <c r="E13" s="41">
        <v>27574462.039999999</v>
      </c>
      <c r="F13" s="41">
        <f t="shared" si="0"/>
        <v>3763911.9600000009</v>
      </c>
      <c r="G13" s="42">
        <v>20090</v>
      </c>
    </row>
    <row r="14" spans="1:7" s="52" customFormat="1" ht="45.75" customHeight="1" x14ac:dyDescent="0.25">
      <c r="A14" s="39" t="s">
        <v>317</v>
      </c>
      <c r="B14" s="40" t="s">
        <v>987</v>
      </c>
      <c r="C14" s="39" t="s">
        <v>1248</v>
      </c>
      <c r="D14" s="41">
        <v>25767110</v>
      </c>
      <c r="E14" s="41">
        <v>17675819.219999999</v>
      </c>
      <c r="F14" s="41">
        <f>+D14-E14</f>
        <v>8091290.7800000012</v>
      </c>
      <c r="G14" s="42">
        <v>26665</v>
      </c>
    </row>
    <row r="15" spans="1:7" s="52" customFormat="1" ht="40.5" customHeight="1" x14ac:dyDescent="0.25">
      <c r="A15" s="39" t="s">
        <v>318</v>
      </c>
      <c r="B15" s="40" t="s">
        <v>988</v>
      </c>
      <c r="C15" s="39" t="s">
        <v>1249</v>
      </c>
      <c r="D15" s="41">
        <v>11757515</v>
      </c>
      <c r="E15" s="41">
        <v>7787445.25</v>
      </c>
      <c r="F15" s="41">
        <f t="shared" si="0"/>
        <v>3970069.75</v>
      </c>
      <c r="G15" s="42">
        <v>27760</v>
      </c>
    </row>
    <row r="16" spans="1:7" s="66" customFormat="1" ht="40.5" customHeight="1" x14ac:dyDescent="0.25">
      <c r="A16" s="62" t="s">
        <v>319</v>
      </c>
      <c r="B16" s="63" t="s">
        <v>989</v>
      </c>
      <c r="C16" s="62" t="s">
        <v>1250</v>
      </c>
      <c r="D16" s="64">
        <v>17387907</v>
      </c>
      <c r="E16" s="64">
        <v>11481215.66</v>
      </c>
      <c r="F16" s="64">
        <f t="shared" si="0"/>
        <v>5906691.3399999999</v>
      </c>
      <c r="G16" s="65">
        <v>27030</v>
      </c>
    </row>
    <row r="17" spans="1:7" s="52" customFormat="1" ht="27" customHeight="1" x14ac:dyDescent="0.25">
      <c r="A17" s="39" t="s">
        <v>320</v>
      </c>
      <c r="B17" s="40" t="s">
        <v>48</v>
      </c>
      <c r="C17" s="39" t="s">
        <v>1251</v>
      </c>
      <c r="D17" s="41">
        <v>19450471</v>
      </c>
      <c r="E17" s="41">
        <v>17723287.280000001</v>
      </c>
      <c r="F17" s="41">
        <f t="shared" si="0"/>
        <v>1727183.7199999988</v>
      </c>
      <c r="G17" s="42">
        <v>20455</v>
      </c>
    </row>
    <row r="18" spans="1:7" s="52" customFormat="1" ht="27" customHeight="1" x14ac:dyDescent="0.25">
      <c r="A18" s="39" t="s">
        <v>321</v>
      </c>
      <c r="B18" s="40" t="s">
        <v>322</v>
      </c>
      <c r="C18" s="39"/>
      <c r="D18" s="41">
        <v>201546.53</v>
      </c>
      <c r="E18" s="41">
        <v>109072.25</v>
      </c>
      <c r="F18" s="41">
        <f t="shared" si="0"/>
        <v>92474.28</v>
      </c>
      <c r="G18" s="42">
        <v>38718</v>
      </c>
    </row>
    <row r="19" spans="1:7" s="52" customFormat="1" ht="27" customHeight="1" x14ac:dyDescent="0.25">
      <c r="A19" s="39" t="s">
        <v>323</v>
      </c>
      <c r="B19" s="40" t="s">
        <v>322</v>
      </c>
      <c r="C19" s="39"/>
      <c r="D19" s="41">
        <v>201546.53</v>
      </c>
      <c r="E19" s="41">
        <v>109072.25</v>
      </c>
      <c r="F19" s="41">
        <f t="shared" si="0"/>
        <v>92474.28</v>
      </c>
      <c r="G19" s="42">
        <v>38718</v>
      </c>
    </row>
    <row r="20" spans="1:7" s="52" customFormat="1" ht="27" customHeight="1" x14ac:dyDescent="0.25">
      <c r="A20" s="39" t="s">
        <v>324</v>
      </c>
      <c r="B20" s="40" t="s">
        <v>322</v>
      </c>
      <c r="C20" s="39"/>
      <c r="D20" s="41">
        <v>201546.53</v>
      </c>
      <c r="E20" s="41">
        <v>109072.25</v>
      </c>
      <c r="F20" s="41">
        <f>+D20-E20</f>
        <v>92474.28</v>
      </c>
      <c r="G20" s="42">
        <v>38718</v>
      </c>
    </row>
    <row r="21" spans="1:7" s="52" customFormat="1" ht="27" customHeight="1" x14ac:dyDescent="0.25">
      <c r="A21" s="39" t="s">
        <v>325</v>
      </c>
      <c r="B21" s="40" t="s">
        <v>322</v>
      </c>
      <c r="C21" s="39"/>
      <c r="D21" s="41">
        <v>201546.53</v>
      </c>
      <c r="E21" s="41">
        <v>109072.25</v>
      </c>
      <c r="F21" s="41">
        <f t="shared" si="0"/>
        <v>92474.28</v>
      </c>
      <c r="G21" s="42">
        <v>38718</v>
      </c>
    </row>
    <row r="22" spans="1:7" s="52" customFormat="1" ht="27" customHeight="1" x14ac:dyDescent="0.25">
      <c r="A22" s="39" t="s">
        <v>326</v>
      </c>
      <c r="B22" s="40" t="s">
        <v>322</v>
      </c>
      <c r="C22" s="39"/>
      <c r="D22" s="41">
        <v>201546.53</v>
      </c>
      <c r="E22" s="41">
        <v>109072.25</v>
      </c>
      <c r="F22" s="41">
        <f t="shared" si="0"/>
        <v>92474.28</v>
      </c>
      <c r="G22" s="42">
        <v>38718</v>
      </c>
    </row>
    <row r="23" spans="1:7" s="52" customFormat="1" ht="27" customHeight="1" x14ac:dyDescent="0.25">
      <c r="A23" s="39" t="s">
        <v>327</v>
      </c>
      <c r="B23" s="40" t="s">
        <v>322</v>
      </c>
      <c r="C23" s="39"/>
      <c r="D23" s="41">
        <v>201546.53</v>
      </c>
      <c r="E23" s="41">
        <v>109072.25</v>
      </c>
      <c r="F23" s="41">
        <f t="shared" si="0"/>
        <v>92474.28</v>
      </c>
      <c r="G23" s="42">
        <v>38718</v>
      </c>
    </row>
    <row r="24" spans="1:7" s="52" customFormat="1" ht="27" customHeight="1" x14ac:dyDescent="0.25">
      <c r="A24" s="39" t="s">
        <v>328</v>
      </c>
      <c r="B24" s="40" t="s">
        <v>322</v>
      </c>
      <c r="C24" s="39"/>
      <c r="D24" s="41">
        <v>201546.53</v>
      </c>
      <c r="E24" s="41">
        <v>109072.25</v>
      </c>
      <c r="F24" s="41">
        <f t="shared" si="0"/>
        <v>92474.28</v>
      </c>
      <c r="G24" s="42">
        <v>38718</v>
      </c>
    </row>
    <row r="25" spans="1:7" s="52" customFormat="1" ht="27" customHeight="1" x14ac:dyDescent="0.25">
      <c r="A25" s="39" t="s">
        <v>329</v>
      </c>
      <c r="B25" s="40" t="s">
        <v>322</v>
      </c>
      <c r="C25" s="39"/>
      <c r="D25" s="41">
        <v>201546.53</v>
      </c>
      <c r="E25" s="41">
        <v>109072.25</v>
      </c>
      <c r="F25" s="41">
        <f t="shared" si="0"/>
        <v>92474.28</v>
      </c>
      <c r="G25" s="42">
        <v>38718</v>
      </c>
    </row>
    <row r="26" spans="1:7" s="52" customFormat="1" ht="27" customHeight="1" x14ac:dyDescent="0.25">
      <c r="A26" s="39" t="s">
        <v>330</v>
      </c>
      <c r="B26" s="40" t="s">
        <v>322</v>
      </c>
      <c r="C26" s="39"/>
      <c r="D26" s="41">
        <v>201546.53</v>
      </c>
      <c r="E26" s="41">
        <v>109072.25</v>
      </c>
      <c r="F26" s="41">
        <f t="shared" si="0"/>
        <v>92474.28</v>
      </c>
      <c r="G26" s="42">
        <v>38718</v>
      </c>
    </row>
    <row r="27" spans="1:7" s="52" customFormat="1" ht="27" customHeight="1" x14ac:dyDescent="0.25">
      <c r="A27" s="39" t="s">
        <v>331</v>
      </c>
      <c r="B27" s="40" t="s">
        <v>322</v>
      </c>
      <c r="C27" s="39"/>
      <c r="D27" s="41">
        <v>201546.53</v>
      </c>
      <c r="E27" s="41">
        <v>109072.25</v>
      </c>
      <c r="F27" s="41">
        <f t="shared" si="0"/>
        <v>92474.28</v>
      </c>
      <c r="G27" s="42">
        <v>38718</v>
      </c>
    </row>
    <row r="28" spans="1:7" s="52" customFormat="1" ht="27" customHeight="1" x14ac:dyDescent="0.25">
      <c r="A28" s="39" t="s">
        <v>332</v>
      </c>
      <c r="B28" s="40" t="s">
        <v>322</v>
      </c>
      <c r="C28" s="39"/>
      <c r="D28" s="41">
        <v>201546.53</v>
      </c>
      <c r="E28" s="41">
        <v>109072.25</v>
      </c>
      <c r="F28" s="41">
        <f>+D28-E28</f>
        <v>92474.28</v>
      </c>
      <c r="G28" s="42">
        <v>38718</v>
      </c>
    </row>
    <row r="29" spans="1:7" s="52" customFormat="1" ht="27" customHeight="1" x14ac:dyDescent="0.25">
      <c r="A29" s="39" t="s">
        <v>333</v>
      </c>
      <c r="B29" s="40" t="s">
        <v>322</v>
      </c>
      <c r="C29" s="39"/>
      <c r="D29" s="41">
        <v>201546.53</v>
      </c>
      <c r="E29" s="41">
        <v>109072.25</v>
      </c>
      <c r="F29" s="41">
        <f t="shared" si="0"/>
        <v>92474.28</v>
      </c>
      <c r="G29" s="42">
        <v>38718</v>
      </c>
    </row>
    <row r="30" spans="1:7" s="52" customFormat="1" ht="27" customHeight="1" x14ac:dyDescent="0.25">
      <c r="A30" s="39" t="s">
        <v>334</v>
      </c>
      <c r="B30" s="40" t="s">
        <v>322</v>
      </c>
      <c r="C30" s="39"/>
      <c r="D30" s="41">
        <v>201546.53</v>
      </c>
      <c r="E30" s="41">
        <v>109072.25</v>
      </c>
      <c r="F30" s="41">
        <f t="shared" si="0"/>
        <v>92474.28</v>
      </c>
      <c r="G30" s="42">
        <v>38718</v>
      </c>
    </row>
    <row r="31" spans="1:7" s="52" customFormat="1" ht="27" customHeight="1" x14ac:dyDescent="0.25">
      <c r="A31" s="39" t="s">
        <v>335</v>
      </c>
      <c r="B31" s="40" t="s">
        <v>322</v>
      </c>
      <c r="C31" s="39"/>
      <c r="D31" s="41">
        <v>201546.53</v>
      </c>
      <c r="E31" s="41">
        <v>109072.25</v>
      </c>
      <c r="F31" s="41">
        <f t="shared" si="0"/>
        <v>92474.28</v>
      </c>
      <c r="G31" s="42">
        <v>38718</v>
      </c>
    </row>
    <row r="32" spans="1:7" s="52" customFormat="1" ht="27" customHeight="1" x14ac:dyDescent="0.25">
      <c r="A32" s="39" t="s">
        <v>336</v>
      </c>
      <c r="B32" s="40" t="s">
        <v>322</v>
      </c>
      <c r="C32" s="39"/>
      <c r="D32" s="41">
        <v>201546.53</v>
      </c>
      <c r="E32" s="41">
        <v>109072.25</v>
      </c>
      <c r="F32" s="41">
        <f t="shared" si="0"/>
        <v>92474.28</v>
      </c>
      <c r="G32" s="42">
        <v>38718</v>
      </c>
    </row>
    <row r="33" spans="1:7" s="52" customFormat="1" ht="27" customHeight="1" x14ac:dyDescent="0.25">
      <c r="A33" s="39" t="s">
        <v>337</v>
      </c>
      <c r="B33" s="40" t="s">
        <v>322</v>
      </c>
      <c r="C33" s="39"/>
      <c r="D33" s="41">
        <v>201546.53</v>
      </c>
      <c r="E33" s="41">
        <v>109072.25</v>
      </c>
      <c r="F33" s="41">
        <f t="shared" si="0"/>
        <v>92474.28</v>
      </c>
      <c r="G33" s="42">
        <v>38718</v>
      </c>
    </row>
    <row r="34" spans="1:7" s="52" customFormat="1" ht="27" customHeight="1" x14ac:dyDescent="0.25">
      <c r="A34" s="39" t="s">
        <v>338</v>
      </c>
      <c r="B34" s="40" t="s">
        <v>322</v>
      </c>
      <c r="C34" s="39"/>
      <c r="D34" s="41">
        <v>201546.53</v>
      </c>
      <c r="E34" s="41">
        <v>109072.25</v>
      </c>
      <c r="F34" s="41">
        <f>+D34-E34</f>
        <v>92474.28</v>
      </c>
      <c r="G34" s="42">
        <v>38718</v>
      </c>
    </row>
    <row r="35" spans="1:7" s="52" customFormat="1" ht="27" customHeight="1" x14ac:dyDescent="0.25">
      <c r="A35" s="39" t="s">
        <v>339</v>
      </c>
      <c r="B35" s="40" t="s">
        <v>322</v>
      </c>
      <c r="C35" s="39"/>
      <c r="D35" s="41">
        <v>201546.53</v>
      </c>
      <c r="E35" s="41">
        <v>109072.25</v>
      </c>
      <c r="F35" s="41">
        <f t="shared" si="0"/>
        <v>92474.28</v>
      </c>
      <c r="G35" s="42">
        <v>38718</v>
      </c>
    </row>
    <row r="36" spans="1:7" s="52" customFormat="1" ht="27" customHeight="1" x14ac:dyDescent="0.25">
      <c r="A36" s="39" t="s">
        <v>340</v>
      </c>
      <c r="B36" s="40" t="s">
        <v>322</v>
      </c>
      <c r="C36" s="39"/>
      <c r="D36" s="41">
        <v>201546.53</v>
      </c>
      <c r="E36" s="41">
        <v>109072.25</v>
      </c>
      <c r="F36" s="41">
        <f t="shared" si="0"/>
        <v>92474.28</v>
      </c>
      <c r="G36" s="42">
        <v>38718</v>
      </c>
    </row>
    <row r="37" spans="1:7" s="52" customFormat="1" ht="27" customHeight="1" x14ac:dyDescent="0.25">
      <c r="A37" s="39" t="s">
        <v>341</v>
      </c>
      <c r="B37" s="40" t="s">
        <v>322</v>
      </c>
      <c r="C37" s="39"/>
      <c r="D37" s="41">
        <v>201546.53</v>
      </c>
      <c r="E37" s="41">
        <v>109072.25</v>
      </c>
      <c r="F37" s="41">
        <f t="shared" si="0"/>
        <v>92474.28</v>
      </c>
      <c r="G37" s="42">
        <v>38718</v>
      </c>
    </row>
    <row r="38" spans="1:7" s="52" customFormat="1" ht="27" customHeight="1" x14ac:dyDescent="0.25">
      <c r="A38" s="39" t="s">
        <v>342</v>
      </c>
      <c r="B38" s="40" t="s">
        <v>322</v>
      </c>
      <c r="C38" s="39"/>
      <c r="D38" s="41">
        <v>201546.53</v>
      </c>
      <c r="E38" s="41">
        <v>109072.25</v>
      </c>
      <c r="F38" s="41">
        <f t="shared" si="0"/>
        <v>92474.28</v>
      </c>
      <c r="G38" s="42">
        <v>38718</v>
      </c>
    </row>
    <row r="39" spans="1:7" s="52" customFormat="1" ht="27" customHeight="1" x14ac:dyDescent="0.25">
      <c r="A39" s="39" t="s">
        <v>343</v>
      </c>
      <c r="B39" s="40" t="s">
        <v>322</v>
      </c>
      <c r="C39" s="39"/>
      <c r="D39" s="41">
        <v>201546.53</v>
      </c>
      <c r="E39" s="41">
        <v>109072.25</v>
      </c>
      <c r="F39" s="41">
        <f t="shared" si="0"/>
        <v>92474.28</v>
      </c>
      <c r="G39" s="42">
        <v>38718</v>
      </c>
    </row>
    <row r="40" spans="1:7" s="52" customFormat="1" ht="27" customHeight="1" x14ac:dyDescent="0.25">
      <c r="A40" s="39" t="s">
        <v>344</v>
      </c>
      <c r="B40" s="40" t="s">
        <v>322</v>
      </c>
      <c r="C40" s="39"/>
      <c r="D40" s="41">
        <v>201546.53</v>
      </c>
      <c r="E40" s="41">
        <v>109072.25</v>
      </c>
      <c r="F40" s="41">
        <f>+D40-E40</f>
        <v>92474.28</v>
      </c>
      <c r="G40" s="42">
        <v>38718</v>
      </c>
    </row>
    <row r="41" spans="1:7" s="52" customFormat="1" ht="27" customHeight="1" x14ac:dyDescent="0.25">
      <c r="A41" s="39" t="s">
        <v>345</v>
      </c>
      <c r="B41" s="40" t="s">
        <v>322</v>
      </c>
      <c r="C41" s="39"/>
      <c r="D41" s="41">
        <v>201546.53</v>
      </c>
      <c r="E41" s="41">
        <v>109072.25</v>
      </c>
      <c r="F41" s="41">
        <f t="shared" si="0"/>
        <v>92474.28</v>
      </c>
      <c r="G41" s="42">
        <v>38718</v>
      </c>
    </row>
    <row r="42" spans="1:7" s="52" customFormat="1" ht="27" customHeight="1" x14ac:dyDescent="0.25">
      <c r="A42" s="39" t="s">
        <v>346</v>
      </c>
      <c r="B42" s="40" t="s">
        <v>322</v>
      </c>
      <c r="C42" s="39"/>
      <c r="D42" s="41">
        <v>201546.53</v>
      </c>
      <c r="E42" s="41">
        <v>109072.25</v>
      </c>
      <c r="F42" s="41">
        <f t="shared" si="0"/>
        <v>92474.28</v>
      </c>
      <c r="G42" s="42">
        <v>38718</v>
      </c>
    </row>
    <row r="43" spans="1:7" s="52" customFormat="1" ht="27" customHeight="1" x14ac:dyDescent="0.25">
      <c r="A43" s="39" t="s">
        <v>347</v>
      </c>
      <c r="B43" s="40" t="s">
        <v>322</v>
      </c>
      <c r="C43" s="39"/>
      <c r="D43" s="41">
        <v>201546.53</v>
      </c>
      <c r="E43" s="41">
        <v>109072.25</v>
      </c>
      <c r="F43" s="41">
        <f t="shared" si="0"/>
        <v>92474.28</v>
      </c>
      <c r="G43" s="42">
        <v>38718</v>
      </c>
    </row>
    <row r="44" spans="1:7" s="52" customFormat="1" ht="27" customHeight="1" x14ac:dyDescent="0.25">
      <c r="A44" s="39" t="s">
        <v>348</v>
      </c>
      <c r="B44" s="40" t="s">
        <v>322</v>
      </c>
      <c r="C44" s="39"/>
      <c r="D44" s="41">
        <v>201546.53</v>
      </c>
      <c r="E44" s="41">
        <v>109072.25</v>
      </c>
      <c r="F44" s="41">
        <f t="shared" si="0"/>
        <v>92474.28</v>
      </c>
      <c r="G44" s="42">
        <v>38718</v>
      </c>
    </row>
    <row r="45" spans="1:7" s="52" customFormat="1" ht="27" customHeight="1" x14ac:dyDescent="0.25">
      <c r="A45" s="39" t="s">
        <v>349</v>
      </c>
      <c r="B45" s="40" t="s">
        <v>322</v>
      </c>
      <c r="C45" s="39"/>
      <c r="D45" s="41">
        <v>201546.53</v>
      </c>
      <c r="E45" s="41">
        <v>109072.25</v>
      </c>
      <c r="F45" s="41">
        <f t="shared" si="0"/>
        <v>92474.28</v>
      </c>
      <c r="G45" s="42">
        <v>38718</v>
      </c>
    </row>
    <row r="46" spans="1:7" s="52" customFormat="1" ht="27" customHeight="1" x14ac:dyDescent="0.25">
      <c r="A46" s="39" t="s">
        <v>350</v>
      </c>
      <c r="B46" s="40" t="s">
        <v>322</v>
      </c>
      <c r="C46" s="39"/>
      <c r="D46" s="41">
        <v>201546.53</v>
      </c>
      <c r="E46" s="41">
        <v>109072.25</v>
      </c>
      <c r="F46" s="41">
        <f>+D46-E46</f>
        <v>92474.28</v>
      </c>
      <c r="G46" s="42">
        <v>38718</v>
      </c>
    </row>
    <row r="47" spans="1:7" s="52" customFormat="1" ht="27" customHeight="1" x14ac:dyDescent="0.25">
      <c r="A47" s="39" t="s">
        <v>351</v>
      </c>
      <c r="B47" s="40" t="s">
        <v>322</v>
      </c>
      <c r="C47" s="39"/>
      <c r="D47" s="41">
        <v>201546.53</v>
      </c>
      <c r="E47" s="41">
        <v>109072.25</v>
      </c>
      <c r="F47" s="41">
        <f t="shared" si="0"/>
        <v>92474.28</v>
      </c>
      <c r="G47" s="42">
        <v>38718</v>
      </c>
    </row>
    <row r="48" spans="1:7" s="52" customFormat="1" ht="27" customHeight="1" x14ac:dyDescent="0.25">
      <c r="A48" s="39" t="s">
        <v>352</v>
      </c>
      <c r="B48" s="40" t="s">
        <v>322</v>
      </c>
      <c r="C48" s="39"/>
      <c r="D48" s="41">
        <v>201546.53</v>
      </c>
      <c r="E48" s="41">
        <v>109072.25</v>
      </c>
      <c r="F48" s="41">
        <f t="shared" si="0"/>
        <v>92474.28</v>
      </c>
      <c r="G48" s="42">
        <v>38718</v>
      </c>
    </row>
    <row r="49" spans="1:7" s="52" customFormat="1" ht="27" customHeight="1" x14ac:dyDescent="0.25">
      <c r="A49" s="39" t="s">
        <v>353</v>
      </c>
      <c r="B49" s="40" t="s">
        <v>322</v>
      </c>
      <c r="C49" s="39"/>
      <c r="D49" s="41">
        <v>201546.53</v>
      </c>
      <c r="E49" s="41">
        <v>109072.25</v>
      </c>
      <c r="F49" s="41">
        <f t="shared" si="0"/>
        <v>92474.28</v>
      </c>
      <c r="G49" s="42">
        <v>38718</v>
      </c>
    </row>
    <row r="50" spans="1:7" s="52" customFormat="1" ht="27" customHeight="1" x14ac:dyDescent="0.25">
      <c r="A50" s="39" t="s">
        <v>354</v>
      </c>
      <c r="B50" s="40" t="s">
        <v>322</v>
      </c>
      <c r="C50" s="39"/>
      <c r="D50" s="41">
        <v>201546.53</v>
      </c>
      <c r="E50" s="41">
        <v>109072.25</v>
      </c>
      <c r="F50" s="41">
        <f t="shared" si="0"/>
        <v>92474.28</v>
      </c>
      <c r="G50" s="42">
        <v>38718</v>
      </c>
    </row>
    <row r="51" spans="1:7" s="52" customFormat="1" ht="27" customHeight="1" x14ac:dyDescent="0.25">
      <c r="A51" s="39" t="s">
        <v>355</v>
      </c>
      <c r="B51" s="40" t="s">
        <v>322</v>
      </c>
      <c r="C51" s="39"/>
      <c r="D51" s="41">
        <v>201546.53</v>
      </c>
      <c r="E51" s="41">
        <v>109072.25</v>
      </c>
      <c r="F51" s="41">
        <f t="shared" si="0"/>
        <v>92474.28</v>
      </c>
      <c r="G51" s="42">
        <v>38718</v>
      </c>
    </row>
    <row r="52" spans="1:7" s="52" customFormat="1" ht="20.25" customHeight="1" x14ac:dyDescent="0.25">
      <c r="A52" s="39" t="s">
        <v>356</v>
      </c>
      <c r="B52" s="40" t="s">
        <v>357</v>
      </c>
      <c r="C52" s="39" t="s">
        <v>916</v>
      </c>
      <c r="D52" s="41">
        <v>12445257</v>
      </c>
      <c r="E52" s="41">
        <v>518552.38</v>
      </c>
      <c r="F52" s="41">
        <f t="shared" si="0"/>
        <v>11926704.619999999</v>
      </c>
      <c r="G52" s="42">
        <v>43466</v>
      </c>
    </row>
    <row r="53" spans="1:7" s="52" customFormat="1" ht="18" customHeight="1" x14ac:dyDescent="0.25">
      <c r="A53" s="39" t="s">
        <v>358</v>
      </c>
      <c r="B53" s="40" t="s">
        <v>103</v>
      </c>
      <c r="C53" s="51" t="s">
        <v>917</v>
      </c>
      <c r="D53" s="41">
        <v>4648019</v>
      </c>
      <c r="E53" s="41">
        <v>3432005.63</v>
      </c>
      <c r="F53" s="41">
        <f t="shared" si="0"/>
        <v>1216013.3700000001</v>
      </c>
      <c r="G53" s="42">
        <v>25569</v>
      </c>
    </row>
    <row r="54" spans="1:7" s="52" customFormat="1" ht="25.5" customHeight="1" x14ac:dyDescent="0.25">
      <c r="A54" s="39" t="s">
        <v>359</v>
      </c>
      <c r="B54" s="40" t="s">
        <v>104</v>
      </c>
      <c r="C54" s="39" t="s">
        <v>918</v>
      </c>
      <c r="D54" s="41">
        <v>6292071</v>
      </c>
      <c r="E54" s="41">
        <v>2419905.5299999998</v>
      </c>
      <c r="F54" s="41">
        <f t="shared" si="0"/>
        <v>3872165.47</v>
      </c>
      <c r="G54" s="42">
        <v>35796</v>
      </c>
    </row>
    <row r="55" spans="1:7" s="52" customFormat="1" ht="18" customHeight="1" x14ac:dyDescent="0.25">
      <c r="A55" s="39" t="s">
        <v>360</v>
      </c>
      <c r="B55" s="40" t="s">
        <v>209</v>
      </c>
      <c r="C55" s="39"/>
      <c r="D55" s="41">
        <v>248115</v>
      </c>
      <c r="E55" s="41">
        <v>240699.12</v>
      </c>
      <c r="F55" s="41">
        <f t="shared" si="0"/>
        <v>7415.8800000000047</v>
      </c>
      <c r="G55" s="42">
        <v>30317</v>
      </c>
    </row>
    <row r="56" spans="1:7" s="52" customFormat="1" ht="18" customHeight="1" x14ac:dyDescent="0.25">
      <c r="A56" s="39" t="s">
        <v>361</v>
      </c>
      <c r="B56" s="40" t="s">
        <v>210</v>
      </c>
      <c r="C56" s="39"/>
      <c r="D56" s="41">
        <v>510392</v>
      </c>
      <c r="E56" s="41">
        <v>448720.02</v>
      </c>
      <c r="F56" s="41">
        <f t="shared" si="0"/>
        <v>61671.979999999981</v>
      </c>
      <c r="G56" s="42">
        <v>27395</v>
      </c>
    </row>
    <row r="57" spans="1:7" s="52" customFormat="1" ht="24.75" customHeight="1" x14ac:dyDescent="0.25">
      <c r="A57" s="39" t="s">
        <v>362</v>
      </c>
      <c r="B57" s="40" t="s">
        <v>363</v>
      </c>
      <c r="C57" s="39" t="s">
        <v>1027</v>
      </c>
      <c r="D57" s="41">
        <v>107367</v>
      </c>
      <c r="E57" s="41">
        <v>88973.83</v>
      </c>
      <c r="F57" s="41">
        <f t="shared" si="0"/>
        <v>18393.169999999998</v>
      </c>
      <c r="G57" s="42">
        <v>28491</v>
      </c>
    </row>
    <row r="58" spans="1:7" s="52" customFormat="1" ht="21" customHeight="1" x14ac:dyDescent="0.25">
      <c r="A58" s="39" t="s">
        <v>364</v>
      </c>
      <c r="B58" s="40" t="s">
        <v>105</v>
      </c>
      <c r="C58" s="39" t="s">
        <v>1028</v>
      </c>
      <c r="D58" s="41">
        <v>0.01</v>
      </c>
      <c r="E58" s="41">
        <v>0</v>
      </c>
      <c r="F58" s="41">
        <v>0.01</v>
      </c>
      <c r="G58" s="42">
        <v>35796</v>
      </c>
    </row>
    <row r="59" spans="1:7" s="52" customFormat="1" ht="18" customHeight="1" x14ac:dyDescent="0.25">
      <c r="A59" s="39" t="s">
        <v>365</v>
      </c>
      <c r="B59" s="40" t="s">
        <v>228</v>
      </c>
      <c r="C59" s="39" t="s">
        <v>1029</v>
      </c>
      <c r="D59" s="41">
        <v>0.01</v>
      </c>
      <c r="E59" s="41">
        <v>0</v>
      </c>
      <c r="F59" s="41">
        <v>0.01</v>
      </c>
      <c r="G59" s="42">
        <v>33239</v>
      </c>
    </row>
    <row r="60" spans="1:7" s="52" customFormat="1" ht="18" customHeight="1" x14ac:dyDescent="0.25">
      <c r="A60" s="39" t="s">
        <v>366</v>
      </c>
      <c r="B60" s="40" t="s">
        <v>106</v>
      </c>
      <c r="C60" s="39" t="s">
        <v>1030</v>
      </c>
      <c r="D60" s="41">
        <v>0.01</v>
      </c>
      <c r="E60" s="41">
        <v>0</v>
      </c>
      <c r="F60" s="41">
        <v>0.01</v>
      </c>
      <c r="G60" s="42">
        <v>25204</v>
      </c>
    </row>
    <row r="61" spans="1:7" s="52" customFormat="1" ht="18" customHeight="1" x14ac:dyDescent="0.25">
      <c r="A61" s="39" t="s">
        <v>367</v>
      </c>
      <c r="B61" s="40" t="s">
        <v>224</v>
      </c>
      <c r="C61" s="39" t="s">
        <v>919</v>
      </c>
      <c r="D61" s="41">
        <v>0.01</v>
      </c>
      <c r="E61" s="41">
        <v>0</v>
      </c>
      <c r="F61" s="41">
        <v>0.01</v>
      </c>
      <c r="G61" s="42">
        <v>27395</v>
      </c>
    </row>
    <row r="62" spans="1:7" s="52" customFormat="1" ht="21" customHeight="1" x14ac:dyDescent="0.25">
      <c r="A62" s="39" t="s">
        <v>368</v>
      </c>
      <c r="B62" s="40" t="s">
        <v>107</v>
      </c>
      <c r="C62" s="39"/>
      <c r="D62" s="41">
        <v>0.01</v>
      </c>
      <c r="E62" s="41">
        <v>0</v>
      </c>
      <c r="F62" s="41">
        <v>0.01</v>
      </c>
      <c r="G62" s="42">
        <v>25934</v>
      </c>
    </row>
    <row r="63" spans="1:7" s="52" customFormat="1" ht="25.5" customHeight="1" x14ac:dyDescent="0.25">
      <c r="A63" s="39" t="s">
        <v>369</v>
      </c>
      <c r="B63" s="40" t="s">
        <v>108</v>
      </c>
      <c r="C63" s="39" t="s">
        <v>920</v>
      </c>
      <c r="D63" s="41">
        <v>0.01</v>
      </c>
      <c r="E63" s="41">
        <v>0</v>
      </c>
      <c r="F63" s="41">
        <v>0.01</v>
      </c>
      <c r="G63" s="42">
        <v>27760</v>
      </c>
    </row>
    <row r="64" spans="1:7" s="52" customFormat="1" ht="24.75" customHeight="1" x14ac:dyDescent="0.25">
      <c r="A64" s="39" t="s">
        <v>370</v>
      </c>
      <c r="B64" s="40" t="s">
        <v>109</v>
      </c>
      <c r="C64" s="39" t="s">
        <v>921</v>
      </c>
      <c r="D64" s="41">
        <v>90000</v>
      </c>
      <c r="E64" s="41">
        <v>42855</v>
      </c>
      <c r="F64" s="41">
        <f>+D64-E64</f>
        <v>47145</v>
      </c>
      <c r="G64" s="42">
        <v>36161</v>
      </c>
    </row>
    <row r="65" spans="1:7" s="52" customFormat="1" ht="25.5" customHeight="1" x14ac:dyDescent="0.25">
      <c r="A65" s="39" t="s">
        <v>371</v>
      </c>
      <c r="B65" s="40" t="s">
        <v>110</v>
      </c>
      <c r="C65" s="39" t="s">
        <v>1014</v>
      </c>
      <c r="D65" s="41">
        <v>4879000</v>
      </c>
      <c r="E65" s="41">
        <v>4722503.7699999996</v>
      </c>
      <c r="F65" s="41">
        <f t="shared" ref="F65:F71" si="1">+D65-E65</f>
        <v>156496.23000000045</v>
      </c>
      <c r="G65" s="42">
        <v>18994</v>
      </c>
    </row>
    <row r="66" spans="1:7" s="52" customFormat="1" ht="27" customHeight="1" x14ac:dyDescent="0.25">
      <c r="A66" s="39" t="s">
        <v>372</v>
      </c>
      <c r="B66" s="40" t="s">
        <v>373</v>
      </c>
      <c r="C66" s="39"/>
      <c r="D66" s="41">
        <v>4322000</v>
      </c>
      <c r="E66" s="41">
        <v>4183369.81</v>
      </c>
      <c r="F66" s="41">
        <f t="shared" si="1"/>
        <v>138630.18999999994</v>
      </c>
      <c r="G66" s="42">
        <v>18994</v>
      </c>
    </row>
    <row r="67" spans="1:7" s="52" customFormat="1" ht="24.75" customHeight="1" x14ac:dyDescent="0.25">
      <c r="A67" s="39" t="s">
        <v>374</v>
      </c>
      <c r="B67" s="40" t="s">
        <v>111</v>
      </c>
      <c r="C67" s="39" t="s">
        <v>1019</v>
      </c>
      <c r="D67" s="41">
        <v>2487000</v>
      </c>
      <c r="E67" s="41">
        <v>2120969.7599999998</v>
      </c>
      <c r="F67" s="41">
        <f t="shared" si="1"/>
        <v>366030.24000000022</v>
      </c>
      <c r="G67" s="42">
        <v>22282</v>
      </c>
    </row>
    <row r="68" spans="1:7" s="52" customFormat="1" ht="25.5" customHeight="1" x14ac:dyDescent="0.25">
      <c r="A68" s="39" t="s">
        <v>375</v>
      </c>
      <c r="B68" s="40" t="s">
        <v>112</v>
      </c>
      <c r="C68" s="39" t="s">
        <v>1017</v>
      </c>
      <c r="D68" s="41">
        <v>6437800</v>
      </c>
      <c r="E68" s="41">
        <v>5408262.9400000004</v>
      </c>
      <c r="F68" s="41">
        <f t="shared" si="1"/>
        <v>1029537.0599999996</v>
      </c>
      <c r="G68" s="42">
        <v>22647</v>
      </c>
    </row>
    <row r="69" spans="1:7" s="52" customFormat="1" ht="18" customHeight="1" x14ac:dyDescent="0.25">
      <c r="A69" s="39" t="s">
        <v>376</v>
      </c>
      <c r="B69" s="40" t="s">
        <v>113</v>
      </c>
      <c r="C69" s="39" t="s">
        <v>1018</v>
      </c>
      <c r="D69" s="41">
        <v>2016300</v>
      </c>
      <c r="E69" s="41">
        <v>1874078.84</v>
      </c>
      <c r="F69" s="41">
        <f>+D69-E69</f>
        <v>142221.15999999992</v>
      </c>
      <c r="G69" s="42">
        <v>20090</v>
      </c>
    </row>
    <row r="70" spans="1:7" s="52" customFormat="1" ht="18" customHeight="1" x14ac:dyDescent="0.25">
      <c r="A70" s="39" t="s">
        <v>377</v>
      </c>
      <c r="B70" s="40" t="s">
        <v>114</v>
      </c>
      <c r="C70" s="39" t="s">
        <v>1016</v>
      </c>
      <c r="D70" s="41">
        <v>1943000</v>
      </c>
      <c r="E70" s="41">
        <v>1855744.91</v>
      </c>
      <c r="F70" s="41">
        <f t="shared" si="1"/>
        <v>87255.090000000084</v>
      </c>
      <c r="G70" s="42">
        <v>19360</v>
      </c>
    </row>
    <row r="71" spans="1:7" s="52" customFormat="1" ht="19.5" customHeight="1" x14ac:dyDescent="0.25">
      <c r="A71" s="39" t="s">
        <v>378</v>
      </c>
      <c r="B71" s="40" t="s">
        <v>379</v>
      </c>
      <c r="C71" s="39" t="s">
        <v>1015</v>
      </c>
      <c r="D71" s="41">
        <v>4879000</v>
      </c>
      <c r="E71" s="41">
        <v>4659896.76</v>
      </c>
      <c r="F71" s="41">
        <f t="shared" si="1"/>
        <v>219103.24000000022</v>
      </c>
      <c r="G71" s="42">
        <v>19360</v>
      </c>
    </row>
    <row r="72" spans="1:7" s="52" customFormat="1" ht="24.75" customHeight="1" x14ac:dyDescent="0.25">
      <c r="A72" s="39" t="s">
        <v>380</v>
      </c>
      <c r="B72" s="40" t="s">
        <v>381</v>
      </c>
      <c r="C72" s="39"/>
      <c r="D72" s="41">
        <v>0.01</v>
      </c>
      <c r="E72" s="41">
        <v>0</v>
      </c>
      <c r="F72" s="41">
        <v>0.01</v>
      </c>
      <c r="G72" s="42">
        <v>18264</v>
      </c>
    </row>
    <row r="73" spans="1:7" s="52" customFormat="1" ht="16.5" customHeight="1" x14ac:dyDescent="0.25">
      <c r="A73" s="39" t="s">
        <v>382</v>
      </c>
      <c r="B73" s="40" t="s">
        <v>383</v>
      </c>
      <c r="C73" s="39"/>
      <c r="D73" s="41">
        <v>0.01</v>
      </c>
      <c r="E73" s="41">
        <v>0</v>
      </c>
      <c r="F73" s="41">
        <v>0.01</v>
      </c>
      <c r="G73" s="42">
        <v>29221</v>
      </c>
    </row>
    <row r="74" spans="1:7" s="52" customFormat="1" ht="25.5" customHeight="1" x14ac:dyDescent="0.25">
      <c r="A74" s="39" t="s">
        <v>384</v>
      </c>
      <c r="B74" s="40" t="s">
        <v>223</v>
      </c>
      <c r="C74" s="39"/>
      <c r="D74" s="41">
        <v>0.01</v>
      </c>
      <c r="E74" s="41">
        <v>0</v>
      </c>
      <c r="F74" s="41">
        <v>0.01</v>
      </c>
      <c r="G74" s="42">
        <v>29587</v>
      </c>
    </row>
    <row r="75" spans="1:7" s="52" customFormat="1" ht="27.75" customHeight="1" x14ac:dyDescent="0.25">
      <c r="A75" s="39" t="s">
        <v>385</v>
      </c>
      <c r="B75" s="40" t="s">
        <v>297</v>
      </c>
      <c r="C75" s="39" t="s">
        <v>923</v>
      </c>
      <c r="D75" s="41">
        <v>1290873</v>
      </c>
      <c r="E75" s="41">
        <v>773343.47</v>
      </c>
      <c r="F75" s="41">
        <f>+D75-E75</f>
        <v>517529.53</v>
      </c>
      <c r="G75" s="42">
        <v>29587</v>
      </c>
    </row>
    <row r="76" spans="1:7" s="52" customFormat="1" ht="19.5" customHeight="1" x14ac:dyDescent="0.25">
      <c r="A76" s="39" t="s">
        <v>386</v>
      </c>
      <c r="B76" s="40" t="s">
        <v>115</v>
      </c>
      <c r="C76" s="39"/>
      <c r="D76" s="41">
        <v>0.01</v>
      </c>
      <c r="E76" s="41">
        <v>0</v>
      </c>
      <c r="F76" s="41">
        <v>0.01</v>
      </c>
      <c r="G76" s="42">
        <v>25204</v>
      </c>
    </row>
    <row r="77" spans="1:7" s="52" customFormat="1" ht="21" customHeight="1" x14ac:dyDescent="0.25">
      <c r="A77" s="39" t="s">
        <v>387</v>
      </c>
      <c r="B77" s="40" t="s">
        <v>116</v>
      </c>
      <c r="C77" s="39"/>
      <c r="D77" s="41">
        <v>0.01</v>
      </c>
      <c r="E77" s="41">
        <v>0</v>
      </c>
      <c r="F77" s="41">
        <v>0.01</v>
      </c>
      <c r="G77" s="42">
        <v>26299</v>
      </c>
    </row>
    <row r="78" spans="1:7" s="52" customFormat="1" ht="27.75" customHeight="1" x14ac:dyDescent="0.25">
      <c r="A78" s="39" t="s">
        <v>388</v>
      </c>
      <c r="B78" s="40" t="s">
        <v>117</v>
      </c>
      <c r="C78" s="39" t="s">
        <v>922</v>
      </c>
      <c r="D78" s="41">
        <v>3376640</v>
      </c>
      <c r="E78" s="41">
        <v>2450408.89</v>
      </c>
      <c r="F78" s="41">
        <f>+D78-E78</f>
        <v>926231.10999999987</v>
      </c>
      <c r="G78" s="42">
        <v>25934</v>
      </c>
    </row>
    <row r="79" spans="1:7" s="52" customFormat="1" ht="24.75" customHeight="1" x14ac:dyDescent="0.25">
      <c r="A79" s="39" t="s">
        <v>903</v>
      </c>
      <c r="B79" s="40" t="s">
        <v>1009</v>
      </c>
      <c r="C79" s="39" t="s">
        <v>941</v>
      </c>
      <c r="D79" s="41">
        <v>0.01</v>
      </c>
      <c r="E79" s="41">
        <v>0.01</v>
      </c>
      <c r="F79" s="41">
        <v>0</v>
      </c>
      <c r="G79" s="42">
        <v>24838</v>
      </c>
    </row>
    <row r="80" spans="1:7" s="52" customFormat="1" ht="13.5" x14ac:dyDescent="0.25">
      <c r="A80" s="39" t="s">
        <v>389</v>
      </c>
      <c r="B80" s="40" t="s">
        <v>1009</v>
      </c>
      <c r="C80" s="39" t="s">
        <v>928</v>
      </c>
      <c r="D80" s="41">
        <v>0.01</v>
      </c>
      <c r="E80" s="41">
        <v>0.01</v>
      </c>
      <c r="F80" s="41">
        <v>0</v>
      </c>
      <c r="G80" s="42">
        <v>25204</v>
      </c>
    </row>
    <row r="81" spans="1:7" s="52" customFormat="1" ht="13.5" x14ac:dyDescent="0.25">
      <c r="A81" s="39" t="s">
        <v>390</v>
      </c>
      <c r="B81" s="40" t="s">
        <v>1009</v>
      </c>
      <c r="C81" s="39" t="s">
        <v>942</v>
      </c>
      <c r="D81" s="41">
        <v>0.01</v>
      </c>
      <c r="E81" s="41">
        <v>0.01</v>
      </c>
      <c r="F81" s="41">
        <v>0</v>
      </c>
      <c r="G81" s="42">
        <v>25569</v>
      </c>
    </row>
    <row r="82" spans="1:7" s="52" customFormat="1" ht="13.5" x14ac:dyDescent="0.25">
      <c r="A82" s="39" t="s">
        <v>391</v>
      </c>
      <c r="B82" s="40" t="s">
        <v>1009</v>
      </c>
      <c r="C82" s="39" t="s">
        <v>943</v>
      </c>
      <c r="D82" s="41">
        <v>0.01</v>
      </c>
      <c r="E82" s="41">
        <v>0.01</v>
      </c>
      <c r="F82" s="41">
        <v>0</v>
      </c>
      <c r="G82" s="42">
        <v>25569</v>
      </c>
    </row>
    <row r="83" spans="1:7" s="52" customFormat="1" ht="13.5" x14ac:dyDescent="0.25">
      <c r="A83" s="39" t="s">
        <v>392</v>
      </c>
      <c r="B83" s="40" t="s">
        <v>1009</v>
      </c>
      <c r="C83" s="39" t="s">
        <v>929</v>
      </c>
      <c r="D83" s="41">
        <v>0.01</v>
      </c>
      <c r="E83" s="41">
        <v>0.01</v>
      </c>
      <c r="F83" s="41">
        <v>0</v>
      </c>
      <c r="G83" s="42">
        <v>29952</v>
      </c>
    </row>
    <row r="84" spans="1:7" s="52" customFormat="1" ht="13.5" x14ac:dyDescent="0.25">
      <c r="A84" s="39" t="s">
        <v>393</v>
      </c>
      <c r="B84" s="40" t="s">
        <v>1009</v>
      </c>
      <c r="C84" s="39" t="s">
        <v>933</v>
      </c>
      <c r="D84" s="41">
        <v>0.01</v>
      </c>
      <c r="E84" s="41">
        <v>0.01</v>
      </c>
      <c r="F84" s="41">
        <v>0</v>
      </c>
      <c r="G84" s="42">
        <v>29952</v>
      </c>
    </row>
    <row r="85" spans="1:7" s="52" customFormat="1" ht="13.5" x14ac:dyDescent="0.25">
      <c r="A85" s="39" t="s">
        <v>394</v>
      </c>
      <c r="B85" s="40" t="s">
        <v>1009</v>
      </c>
      <c r="C85" s="39" t="s">
        <v>932</v>
      </c>
      <c r="D85" s="41">
        <v>0.01</v>
      </c>
      <c r="E85" s="41">
        <v>0.01</v>
      </c>
      <c r="F85" s="41">
        <v>0</v>
      </c>
      <c r="G85" s="42">
        <v>29221</v>
      </c>
    </row>
    <row r="86" spans="1:7" s="52" customFormat="1" ht="13.5" x14ac:dyDescent="0.25">
      <c r="A86" s="39" t="s">
        <v>395</v>
      </c>
      <c r="B86" s="40" t="s">
        <v>1009</v>
      </c>
      <c r="C86" s="39"/>
      <c r="D86" s="41">
        <v>0.01</v>
      </c>
      <c r="E86" s="41">
        <v>0.01</v>
      </c>
      <c r="F86" s="41">
        <v>0</v>
      </c>
      <c r="G86" s="42">
        <v>29221</v>
      </c>
    </row>
    <row r="87" spans="1:7" s="52" customFormat="1" ht="13.5" x14ac:dyDescent="0.25">
      <c r="A87" s="39" t="s">
        <v>396</v>
      </c>
      <c r="B87" s="40" t="s">
        <v>1009</v>
      </c>
      <c r="C87" s="39"/>
      <c r="D87" s="41">
        <v>0.01</v>
      </c>
      <c r="E87" s="41">
        <v>0.01</v>
      </c>
      <c r="F87" s="41">
        <v>0</v>
      </c>
      <c r="G87" s="42">
        <v>29587</v>
      </c>
    </row>
    <row r="88" spans="1:7" s="52" customFormat="1" ht="13.5" x14ac:dyDescent="0.25">
      <c r="A88" s="39" t="s">
        <v>397</v>
      </c>
      <c r="B88" s="40" t="s">
        <v>1009</v>
      </c>
      <c r="C88" s="39"/>
      <c r="D88" s="41">
        <v>0.01</v>
      </c>
      <c r="E88" s="41">
        <v>0.01</v>
      </c>
      <c r="F88" s="41">
        <v>0</v>
      </c>
      <c r="G88" s="42">
        <v>29587</v>
      </c>
    </row>
    <row r="89" spans="1:7" s="52" customFormat="1" ht="13.5" x14ac:dyDescent="0.25">
      <c r="A89" s="39" t="s">
        <v>398</v>
      </c>
      <c r="B89" s="40" t="s">
        <v>1009</v>
      </c>
      <c r="C89" s="39"/>
      <c r="D89" s="41">
        <v>0.01</v>
      </c>
      <c r="E89" s="41">
        <v>0.01</v>
      </c>
      <c r="F89" s="41">
        <v>0</v>
      </c>
      <c r="G89" s="42">
        <v>25569</v>
      </c>
    </row>
    <row r="90" spans="1:7" s="52" customFormat="1" ht="13.5" x14ac:dyDescent="0.25">
      <c r="A90" s="39" t="s">
        <v>399</v>
      </c>
      <c r="B90" s="40" t="s">
        <v>1009</v>
      </c>
      <c r="C90" s="39"/>
      <c r="D90" s="41">
        <v>0.01</v>
      </c>
      <c r="E90" s="41">
        <v>0.01</v>
      </c>
      <c r="F90" s="41">
        <v>0</v>
      </c>
      <c r="G90" s="42">
        <v>25569</v>
      </c>
    </row>
    <row r="91" spans="1:7" s="52" customFormat="1" ht="13.5" x14ac:dyDescent="0.25">
      <c r="A91" s="39" t="s">
        <v>400</v>
      </c>
      <c r="B91" s="40" t="s">
        <v>1009</v>
      </c>
      <c r="C91" s="39"/>
      <c r="D91" s="41">
        <v>0.01</v>
      </c>
      <c r="E91" s="41">
        <v>0.01</v>
      </c>
      <c r="F91" s="41">
        <v>0</v>
      </c>
      <c r="G91" s="42">
        <v>25569</v>
      </c>
    </row>
    <row r="92" spans="1:7" s="52" customFormat="1" ht="13.5" x14ac:dyDescent="0.25">
      <c r="A92" s="39" t="s">
        <v>401</v>
      </c>
      <c r="B92" s="40" t="s">
        <v>1009</v>
      </c>
      <c r="C92" s="39"/>
      <c r="D92" s="41">
        <v>0.01</v>
      </c>
      <c r="E92" s="41">
        <v>0.01</v>
      </c>
      <c r="F92" s="41">
        <v>0</v>
      </c>
      <c r="G92" s="42">
        <v>25569</v>
      </c>
    </row>
    <row r="93" spans="1:7" s="52" customFormat="1" ht="13.5" x14ac:dyDescent="0.25">
      <c r="A93" s="39" t="s">
        <v>402</v>
      </c>
      <c r="B93" s="40" t="s">
        <v>1009</v>
      </c>
      <c r="C93" s="39"/>
      <c r="D93" s="41">
        <v>0.01</v>
      </c>
      <c r="E93" s="41">
        <v>0.01</v>
      </c>
      <c r="F93" s="41">
        <v>0</v>
      </c>
      <c r="G93" s="42">
        <v>29952</v>
      </c>
    </row>
    <row r="94" spans="1:7" s="52" customFormat="1" ht="13.5" x14ac:dyDescent="0.25">
      <c r="A94" s="39" t="s">
        <v>403</v>
      </c>
      <c r="B94" s="40" t="s">
        <v>1009</v>
      </c>
      <c r="C94" s="39"/>
      <c r="D94" s="41">
        <v>0.01</v>
      </c>
      <c r="E94" s="41">
        <v>0.01</v>
      </c>
      <c r="F94" s="41">
        <v>0</v>
      </c>
      <c r="G94" s="42">
        <v>29952</v>
      </c>
    </row>
    <row r="95" spans="1:7" s="52" customFormat="1" ht="13.5" x14ac:dyDescent="0.25">
      <c r="A95" s="39" t="s">
        <v>404</v>
      </c>
      <c r="B95" s="40" t="s">
        <v>1009</v>
      </c>
      <c r="C95" s="39"/>
      <c r="D95" s="41">
        <v>0.01</v>
      </c>
      <c r="E95" s="41">
        <v>0.01</v>
      </c>
      <c r="F95" s="41">
        <v>0</v>
      </c>
      <c r="G95" s="42">
        <v>24838</v>
      </c>
    </row>
    <row r="96" spans="1:7" s="52" customFormat="1" ht="13.5" x14ac:dyDescent="0.25">
      <c r="A96" s="39" t="s">
        <v>405</v>
      </c>
      <c r="B96" s="40" t="s">
        <v>1009</v>
      </c>
      <c r="C96" s="39"/>
      <c r="D96" s="41">
        <v>0.01</v>
      </c>
      <c r="E96" s="41">
        <v>0.01</v>
      </c>
      <c r="F96" s="41">
        <v>0</v>
      </c>
      <c r="G96" s="42">
        <v>29952</v>
      </c>
    </row>
    <row r="97" spans="1:7" s="52" customFormat="1" ht="13.5" x14ac:dyDescent="0.25">
      <c r="A97" s="39" t="s">
        <v>406</v>
      </c>
      <c r="B97" s="40" t="s">
        <v>1009</v>
      </c>
      <c r="C97" s="39" t="s">
        <v>924</v>
      </c>
      <c r="D97" s="41">
        <v>4709746</v>
      </c>
      <c r="E97" s="41">
        <v>3656978.96</v>
      </c>
      <c r="F97" s="41">
        <f>+D97-E97</f>
        <v>1052767.04</v>
      </c>
      <c r="G97" s="42">
        <v>24473</v>
      </c>
    </row>
    <row r="98" spans="1:7" s="52" customFormat="1" ht="18" customHeight="1" x14ac:dyDescent="0.25">
      <c r="A98" s="39" t="s">
        <v>407</v>
      </c>
      <c r="B98" s="40" t="s">
        <v>118</v>
      </c>
      <c r="C98" s="39" t="s">
        <v>927</v>
      </c>
      <c r="D98" s="41">
        <v>7911000</v>
      </c>
      <c r="E98" s="41">
        <v>4639372.59</v>
      </c>
      <c r="F98" s="41">
        <f t="shared" ref="F98:F161" si="2">+D98-E98</f>
        <v>3271627.41</v>
      </c>
      <c r="G98" s="42">
        <v>29952</v>
      </c>
    </row>
    <row r="99" spans="1:7" s="52" customFormat="1" ht="18" customHeight="1" x14ac:dyDescent="0.25">
      <c r="A99" s="39" t="s">
        <v>408</v>
      </c>
      <c r="B99" s="40" t="s">
        <v>119</v>
      </c>
      <c r="C99" s="39" t="s">
        <v>926</v>
      </c>
      <c r="D99" s="41">
        <v>400000</v>
      </c>
      <c r="E99" s="41">
        <v>400000</v>
      </c>
      <c r="F99" s="41">
        <f t="shared" si="2"/>
        <v>0</v>
      </c>
      <c r="G99" s="42">
        <v>24473</v>
      </c>
    </row>
    <row r="100" spans="1:7" s="52" customFormat="1" ht="13.5" x14ac:dyDescent="0.25">
      <c r="A100" s="39" t="s">
        <v>409</v>
      </c>
      <c r="B100" s="40" t="s">
        <v>908</v>
      </c>
      <c r="C100" s="39" t="s">
        <v>930</v>
      </c>
      <c r="D100" s="41">
        <v>0.01</v>
      </c>
      <c r="E100" s="41">
        <v>0</v>
      </c>
      <c r="F100" s="41">
        <f t="shared" si="2"/>
        <v>0.01</v>
      </c>
      <c r="G100" s="42">
        <v>29221</v>
      </c>
    </row>
    <row r="101" spans="1:7" s="52" customFormat="1" ht="27" customHeight="1" x14ac:dyDescent="0.25">
      <c r="A101" s="39" t="s">
        <v>410</v>
      </c>
      <c r="B101" s="40" t="s">
        <v>909</v>
      </c>
      <c r="C101" s="39" t="s">
        <v>931</v>
      </c>
      <c r="D101" s="41">
        <v>0.01</v>
      </c>
      <c r="E101" s="41">
        <v>0</v>
      </c>
      <c r="F101" s="41">
        <f t="shared" si="2"/>
        <v>0.01</v>
      </c>
      <c r="G101" s="42">
        <v>22282</v>
      </c>
    </row>
    <row r="102" spans="1:7" s="52" customFormat="1" ht="25.5" customHeight="1" x14ac:dyDescent="0.25">
      <c r="A102" s="39" t="s">
        <v>411</v>
      </c>
      <c r="B102" s="40" t="s">
        <v>910</v>
      </c>
      <c r="C102" s="39" t="s">
        <v>931</v>
      </c>
      <c r="D102" s="41">
        <v>4958656</v>
      </c>
      <c r="E102" s="41">
        <v>4228854</v>
      </c>
      <c r="F102" s="41">
        <f t="shared" si="2"/>
        <v>729802</v>
      </c>
      <c r="G102" s="42">
        <v>22282</v>
      </c>
    </row>
    <row r="103" spans="1:7" s="52" customFormat="1" ht="18" customHeight="1" x14ac:dyDescent="0.25">
      <c r="A103" s="39" t="s">
        <v>412</v>
      </c>
      <c r="B103" s="40" t="s">
        <v>911</v>
      </c>
      <c r="C103" s="39" t="s">
        <v>946</v>
      </c>
      <c r="D103" s="41">
        <v>0.01</v>
      </c>
      <c r="E103" s="41">
        <v>0</v>
      </c>
      <c r="F103" s="41">
        <f t="shared" si="2"/>
        <v>0.01</v>
      </c>
      <c r="G103" s="42">
        <v>29221</v>
      </c>
    </row>
    <row r="104" spans="1:7" s="52" customFormat="1" ht="18" customHeight="1" x14ac:dyDescent="0.25">
      <c r="A104" s="39" t="s">
        <v>413</v>
      </c>
      <c r="B104" s="40" t="s">
        <v>912</v>
      </c>
      <c r="C104" s="39" t="s">
        <v>947</v>
      </c>
      <c r="D104" s="41">
        <v>0.01</v>
      </c>
      <c r="E104" s="41">
        <v>0</v>
      </c>
      <c r="F104" s="41">
        <f t="shared" si="2"/>
        <v>0.01</v>
      </c>
      <c r="G104" s="42">
        <v>29221</v>
      </c>
    </row>
    <row r="105" spans="1:7" s="52" customFormat="1" ht="18" customHeight="1" x14ac:dyDescent="0.25">
      <c r="A105" s="39" t="s">
        <v>414</v>
      </c>
      <c r="B105" s="40" t="s">
        <v>913</v>
      </c>
      <c r="C105" s="39" t="s">
        <v>948</v>
      </c>
      <c r="D105" s="41">
        <v>50531</v>
      </c>
      <c r="E105" s="41">
        <v>35930.339999999997</v>
      </c>
      <c r="F105" s="41">
        <f t="shared" si="2"/>
        <v>14600.660000000003</v>
      </c>
      <c r="G105" s="42">
        <v>31048</v>
      </c>
    </row>
    <row r="106" spans="1:7" s="52" customFormat="1" ht="24.75" customHeight="1" x14ac:dyDescent="0.25">
      <c r="A106" s="39" t="s">
        <v>415</v>
      </c>
      <c r="B106" s="40" t="s">
        <v>914</v>
      </c>
      <c r="C106" s="39" t="s">
        <v>952</v>
      </c>
      <c r="D106" s="41">
        <v>0.01</v>
      </c>
      <c r="E106" s="41">
        <v>0</v>
      </c>
      <c r="F106" s="41">
        <f t="shared" si="2"/>
        <v>0.01</v>
      </c>
      <c r="G106" s="42">
        <v>27395</v>
      </c>
    </row>
    <row r="107" spans="1:7" s="52" customFormat="1" ht="25.5" customHeight="1" x14ac:dyDescent="0.25">
      <c r="A107" s="39" t="s">
        <v>416</v>
      </c>
      <c r="B107" s="40" t="s">
        <v>915</v>
      </c>
      <c r="C107" s="39" t="s">
        <v>925</v>
      </c>
      <c r="D107" s="41">
        <v>7093472</v>
      </c>
      <c r="E107" s="41">
        <v>4159937.14</v>
      </c>
      <c r="F107" s="41">
        <f t="shared" si="2"/>
        <v>2933534.86</v>
      </c>
      <c r="G107" s="42">
        <v>29952</v>
      </c>
    </row>
    <row r="108" spans="1:7" s="52" customFormat="1" ht="18" customHeight="1" x14ac:dyDescent="0.25">
      <c r="A108" s="39" t="s">
        <v>417</v>
      </c>
      <c r="B108" s="40" t="s">
        <v>120</v>
      </c>
      <c r="C108" s="39" t="s">
        <v>934</v>
      </c>
      <c r="D108" s="41">
        <v>0.01</v>
      </c>
      <c r="E108" s="41">
        <v>0</v>
      </c>
      <c r="F108" s="41">
        <f t="shared" si="2"/>
        <v>0.01</v>
      </c>
      <c r="G108" s="42">
        <v>23743</v>
      </c>
    </row>
    <row r="109" spans="1:7" s="52" customFormat="1" ht="13.5" x14ac:dyDescent="0.25">
      <c r="A109" s="39" t="s">
        <v>418</v>
      </c>
      <c r="B109" s="40" t="s">
        <v>121</v>
      </c>
      <c r="C109" s="39"/>
      <c r="D109" s="41">
        <v>0.01</v>
      </c>
      <c r="E109" s="41">
        <v>0</v>
      </c>
      <c r="F109" s="41">
        <f t="shared" si="2"/>
        <v>0.01</v>
      </c>
      <c r="G109" s="42">
        <v>18264</v>
      </c>
    </row>
    <row r="110" spans="1:7" s="52" customFormat="1" ht="13.5" x14ac:dyDescent="0.25">
      <c r="A110" s="39" t="s">
        <v>419</v>
      </c>
      <c r="B110" s="40" t="s">
        <v>122</v>
      </c>
      <c r="C110" s="39" t="s">
        <v>935</v>
      </c>
      <c r="D110" s="41">
        <v>0.01</v>
      </c>
      <c r="E110" s="41">
        <v>0</v>
      </c>
      <c r="F110" s="41">
        <f t="shared" si="2"/>
        <v>0.01</v>
      </c>
      <c r="G110" s="42">
        <v>18264</v>
      </c>
    </row>
    <row r="111" spans="1:7" s="52" customFormat="1" ht="25.5" customHeight="1" x14ac:dyDescent="0.25">
      <c r="A111" s="39" t="s">
        <v>420</v>
      </c>
      <c r="B111" s="40" t="s">
        <v>123</v>
      </c>
      <c r="C111" s="39" t="s">
        <v>936</v>
      </c>
      <c r="D111" s="41">
        <v>0.01</v>
      </c>
      <c r="E111" s="41">
        <v>0</v>
      </c>
      <c r="F111" s="41">
        <f t="shared" si="2"/>
        <v>0.01</v>
      </c>
      <c r="G111" s="42">
        <v>27395</v>
      </c>
    </row>
    <row r="112" spans="1:7" s="52" customFormat="1" ht="24.75" customHeight="1" x14ac:dyDescent="0.25">
      <c r="A112" s="39" t="s">
        <v>421</v>
      </c>
      <c r="B112" s="40" t="s">
        <v>287</v>
      </c>
      <c r="C112" s="39" t="s">
        <v>1008</v>
      </c>
      <c r="D112" s="41">
        <v>39731500</v>
      </c>
      <c r="E112" s="41">
        <v>28329103.77</v>
      </c>
      <c r="F112" s="41">
        <f t="shared" si="2"/>
        <v>11402396.23</v>
      </c>
      <c r="G112" s="42">
        <v>26299</v>
      </c>
    </row>
    <row r="113" spans="1:7" s="52" customFormat="1" ht="32.25" customHeight="1" x14ac:dyDescent="0.25">
      <c r="A113" s="39" t="s">
        <v>422</v>
      </c>
      <c r="B113" s="40" t="s">
        <v>272</v>
      </c>
      <c r="C113" s="39" t="s">
        <v>1007</v>
      </c>
      <c r="D113" s="41">
        <v>9691918</v>
      </c>
      <c r="E113" s="41">
        <v>3239264.83</v>
      </c>
      <c r="F113" s="41">
        <f t="shared" si="2"/>
        <v>6452653.1699999999</v>
      </c>
      <c r="G113" s="42">
        <v>37257</v>
      </c>
    </row>
    <row r="114" spans="1:7" s="52" customFormat="1" ht="25.5" customHeight="1" x14ac:dyDescent="0.25">
      <c r="A114" s="39" t="s">
        <v>423</v>
      </c>
      <c r="B114" s="40" t="s">
        <v>282</v>
      </c>
      <c r="C114" s="39"/>
      <c r="D114" s="41">
        <v>0.01</v>
      </c>
      <c r="E114" s="41">
        <v>0</v>
      </c>
      <c r="F114" s="41">
        <f t="shared" si="2"/>
        <v>0.01</v>
      </c>
      <c r="G114" s="42">
        <v>18264</v>
      </c>
    </row>
    <row r="115" spans="1:7" s="52" customFormat="1" ht="13.5" x14ac:dyDescent="0.25">
      <c r="A115" s="39" t="s">
        <v>424</v>
      </c>
      <c r="B115" s="40" t="s">
        <v>124</v>
      </c>
      <c r="C115" s="39"/>
      <c r="D115" s="41">
        <v>0.01</v>
      </c>
      <c r="E115" s="41">
        <v>0</v>
      </c>
      <c r="F115" s="41">
        <f t="shared" si="2"/>
        <v>0.01</v>
      </c>
      <c r="G115" s="42">
        <v>39448</v>
      </c>
    </row>
    <row r="116" spans="1:7" s="52" customFormat="1" ht="13.5" x14ac:dyDescent="0.25">
      <c r="A116" s="39" t="s">
        <v>425</v>
      </c>
      <c r="B116" s="40" t="s">
        <v>125</v>
      </c>
      <c r="C116" s="39"/>
      <c r="D116" s="41">
        <v>100000</v>
      </c>
      <c r="E116" s="41">
        <v>99875</v>
      </c>
      <c r="F116" s="41">
        <f t="shared" si="2"/>
        <v>125</v>
      </c>
      <c r="G116" s="42">
        <v>18264</v>
      </c>
    </row>
    <row r="117" spans="1:7" s="52" customFormat="1" ht="13.5" x14ac:dyDescent="0.25">
      <c r="A117" s="39" t="s">
        <v>426</v>
      </c>
      <c r="B117" s="40" t="s">
        <v>126</v>
      </c>
      <c r="C117" s="39" t="s">
        <v>1006</v>
      </c>
      <c r="D117" s="41">
        <v>6915428</v>
      </c>
      <c r="E117" s="41">
        <v>4230363.28</v>
      </c>
      <c r="F117" s="41">
        <f t="shared" si="2"/>
        <v>2685064.7199999997</v>
      </c>
      <c r="G117" s="42">
        <v>29221</v>
      </c>
    </row>
    <row r="118" spans="1:7" s="52" customFormat="1" ht="13.5" x14ac:dyDescent="0.25">
      <c r="A118" s="39" t="s">
        <v>427</v>
      </c>
      <c r="B118" s="40" t="s">
        <v>127</v>
      </c>
      <c r="C118" s="39" t="s">
        <v>1004</v>
      </c>
      <c r="D118" s="41">
        <v>2263572</v>
      </c>
      <c r="E118" s="41">
        <v>1671377.33</v>
      </c>
      <c r="F118" s="41">
        <f t="shared" si="2"/>
        <v>592194.66999999993</v>
      </c>
      <c r="G118" s="42">
        <v>25569</v>
      </c>
    </row>
    <row r="119" spans="1:7" s="52" customFormat="1" ht="13.5" x14ac:dyDescent="0.25">
      <c r="A119" s="39" t="s">
        <v>428</v>
      </c>
      <c r="B119" s="40" t="s">
        <v>128</v>
      </c>
      <c r="C119" s="39"/>
      <c r="D119" s="41">
        <v>0.01</v>
      </c>
      <c r="E119" s="41">
        <v>0</v>
      </c>
      <c r="F119" s="41">
        <f t="shared" si="2"/>
        <v>0.01</v>
      </c>
      <c r="G119" s="42">
        <v>28491</v>
      </c>
    </row>
    <row r="120" spans="1:7" s="52" customFormat="1" ht="13.5" x14ac:dyDescent="0.25">
      <c r="A120" s="39" t="s">
        <v>429</v>
      </c>
      <c r="B120" s="40" t="s">
        <v>129</v>
      </c>
      <c r="C120" s="39" t="s">
        <v>1005</v>
      </c>
      <c r="D120" s="41">
        <v>635033</v>
      </c>
      <c r="E120" s="41">
        <v>631223.15</v>
      </c>
      <c r="F120" s="41">
        <f t="shared" si="2"/>
        <v>3809.8499999999767</v>
      </c>
      <c r="G120" s="42">
        <v>18264</v>
      </c>
    </row>
    <row r="121" spans="1:7" s="52" customFormat="1" ht="13.5" x14ac:dyDescent="0.25">
      <c r="A121" s="39" t="s">
        <v>430</v>
      </c>
      <c r="B121" s="40" t="s">
        <v>130</v>
      </c>
      <c r="C121" s="39" t="s">
        <v>939</v>
      </c>
      <c r="D121" s="41">
        <v>0.01</v>
      </c>
      <c r="E121" s="41">
        <v>0</v>
      </c>
      <c r="F121" s="41">
        <f t="shared" si="2"/>
        <v>0.01</v>
      </c>
      <c r="G121" s="42">
        <v>25204</v>
      </c>
    </row>
    <row r="122" spans="1:7" s="52" customFormat="1" ht="13.5" x14ac:dyDescent="0.25">
      <c r="A122" s="39" t="s">
        <v>431</v>
      </c>
      <c r="B122" s="40" t="s">
        <v>213</v>
      </c>
      <c r="C122" s="39"/>
      <c r="D122" s="41">
        <v>566815</v>
      </c>
      <c r="E122" s="41">
        <v>490620.44</v>
      </c>
      <c r="F122" s="41">
        <f t="shared" si="2"/>
        <v>76194.559999999998</v>
      </c>
      <c r="G122" s="42">
        <v>21916</v>
      </c>
    </row>
    <row r="123" spans="1:7" s="52" customFormat="1" ht="13.5" x14ac:dyDescent="0.25">
      <c r="A123" s="39" t="s">
        <v>432</v>
      </c>
      <c r="B123" s="40" t="s">
        <v>131</v>
      </c>
      <c r="C123" s="39" t="s">
        <v>938</v>
      </c>
      <c r="D123" s="41">
        <v>192440</v>
      </c>
      <c r="E123" s="41">
        <v>159473.48000000001</v>
      </c>
      <c r="F123" s="41">
        <f t="shared" si="2"/>
        <v>32966.51999999999</v>
      </c>
      <c r="G123" s="42">
        <v>28491</v>
      </c>
    </row>
    <row r="124" spans="1:7" s="52" customFormat="1" ht="13.5" x14ac:dyDescent="0.25">
      <c r="A124" s="39" t="s">
        <v>433</v>
      </c>
      <c r="B124" s="40" t="s">
        <v>132</v>
      </c>
      <c r="C124" s="39"/>
      <c r="D124" s="41">
        <v>95000</v>
      </c>
      <c r="E124" s="41">
        <v>77128.13</v>
      </c>
      <c r="F124" s="41">
        <f t="shared" si="2"/>
        <v>17871.869999999995</v>
      </c>
      <c r="G124" s="42">
        <v>28856</v>
      </c>
    </row>
    <row r="125" spans="1:7" s="52" customFormat="1" ht="24.75" customHeight="1" x14ac:dyDescent="0.25">
      <c r="A125" s="39" t="s">
        <v>434</v>
      </c>
      <c r="B125" s="40" t="s">
        <v>435</v>
      </c>
      <c r="C125" s="39" t="s">
        <v>937</v>
      </c>
      <c r="D125" s="41">
        <v>0.01</v>
      </c>
      <c r="E125" s="41">
        <v>0.01</v>
      </c>
      <c r="F125" s="41">
        <f t="shared" si="2"/>
        <v>0</v>
      </c>
      <c r="G125" s="42">
        <v>25569</v>
      </c>
    </row>
    <row r="126" spans="1:7" s="52" customFormat="1" ht="18" customHeight="1" x14ac:dyDescent="0.25">
      <c r="A126" s="39" t="s">
        <v>436</v>
      </c>
      <c r="B126" s="40" t="s">
        <v>133</v>
      </c>
      <c r="C126" s="39" t="s">
        <v>949</v>
      </c>
      <c r="D126" s="41">
        <v>42613000</v>
      </c>
      <c r="E126" s="41">
        <v>15852036</v>
      </c>
      <c r="F126" s="41">
        <f t="shared" si="2"/>
        <v>26760964</v>
      </c>
      <c r="G126" s="42">
        <v>36161</v>
      </c>
    </row>
    <row r="127" spans="1:7" s="52" customFormat="1" ht="18" customHeight="1" x14ac:dyDescent="0.25">
      <c r="A127" s="39" t="s">
        <v>437</v>
      </c>
      <c r="B127" s="40" t="s">
        <v>134</v>
      </c>
      <c r="C127" s="39" t="s">
        <v>950</v>
      </c>
      <c r="D127" s="41">
        <v>14119793</v>
      </c>
      <c r="E127" s="41">
        <v>3830647.89</v>
      </c>
      <c r="F127" s="41">
        <f t="shared" si="2"/>
        <v>10289145.109999999</v>
      </c>
      <c r="G127" s="42">
        <v>39083</v>
      </c>
    </row>
    <row r="128" spans="1:7" s="52" customFormat="1" ht="24.75" customHeight="1" x14ac:dyDescent="0.25">
      <c r="A128" s="39" t="s">
        <v>438</v>
      </c>
      <c r="B128" s="40" t="s">
        <v>135</v>
      </c>
      <c r="C128" s="39"/>
      <c r="D128" s="41">
        <v>0.01</v>
      </c>
      <c r="E128" s="41">
        <v>0</v>
      </c>
      <c r="F128" s="41">
        <f t="shared" si="2"/>
        <v>0.01</v>
      </c>
      <c r="G128" s="42">
        <v>32143</v>
      </c>
    </row>
    <row r="129" spans="1:7" s="52" customFormat="1" ht="26.25" customHeight="1" x14ac:dyDescent="0.25">
      <c r="A129" s="39" t="s">
        <v>439</v>
      </c>
      <c r="B129" s="40" t="s">
        <v>264</v>
      </c>
      <c r="C129" s="39" t="s">
        <v>951</v>
      </c>
      <c r="D129" s="41">
        <v>4167218</v>
      </c>
      <c r="E129" s="41">
        <v>2812872.25</v>
      </c>
      <c r="F129" s="41">
        <f t="shared" si="2"/>
        <v>1354345.75</v>
      </c>
      <c r="G129" s="42">
        <v>27395</v>
      </c>
    </row>
    <row r="130" spans="1:7" s="52" customFormat="1" ht="25.5" customHeight="1" x14ac:dyDescent="0.25">
      <c r="A130" s="39" t="s">
        <v>440</v>
      </c>
      <c r="B130" s="40" t="s">
        <v>441</v>
      </c>
      <c r="C130" s="39"/>
      <c r="D130" s="41">
        <v>1059581</v>
      </c>
      <c r="E130" s="41">
        <v>594611.88</v>
      </c>
      <c r="F130" s="41">
        <f t="shared" si="2"/>
        <v>464969.12</v>
      </c>
      <c r="G130" s="42">
        <v>30682</v>
      </c>
    </row>
    <row r="131" spans="1:7" s="52" customFormat="1" ht="18" customHeight="1" x14ac:dyDescent="0.25">
      <c r="A131" s="39" t="s">
        <v>442</v>
      </c>
      <c r="B131" s="40" t="s">
        <v>136</v>
      </c>
      <c r="C131" s="39"/>
      <c r="D131" s="41">
        <v>84654483</v>
      </c>
      <c r="E131" s="41">
        <v>25096859.550000001</v>
      </c>
      <c r="F131" s="41">
        <f t="shared" si="2"/>
        <v>59557623.450000003</v>
      </c>
      <c r="G131" s="42">
        <v>38353</v>
      </c>
    </row>
    <row r="132" spans="1:7" s="52" customFormat="1" ht="18" customHeight="1" x14ac:dyDescent="0.25">
      <c r="A132" s="39" t="s">
        <v>443</v>
      </c>
      <c r="B132" s="40" t="s">
        <v>444</v>
      </c>
      <c r="C132" s="39"/>
      <c r="D132" s="41">
        <v>0.01</v>
      </c>
      <c r="E132" s="41">
        <v>0.01</v>
      </c>
      <c r="F132" s="41">
        <f t="shared" si="2"/>
        <v>0</v>
      </c>
      <c r="G132" s="42">
        <v>43774</v>
      </c>
    </row>
    <row r="133" spans="1:7" s="52" customFormat="1" ht="18" customHeight="1" x14ac:dyDescent="0.25">
      <c r="A133" s="39" t="s">
        <v>445</v>
      </c>
      <c r="B133" s="40" t="s">
        <v>444</v>
      </c>
      <c r="C133" s="39"/>
      <c r="D133" s="41">
        <v>0.01</v>
      </c>
      <c r="E133" s="41">
        <v>0.01</v>
      </c>
      <c r="F133" s="41">
        <f t="shared" si="2"/>
        <v>0</v>
      </c>
      <c r="G133" s="42">
        <v>43774</v>
      </c>
    </row>
    <row r="134" spans="1:7" s="52" customFormat="1" ht="18" customHeight="1" x14ac:dyDescent="0.25">
      <c r="A134" s="39" t="s">
        <v>446</v>
      </c>
      <c r="B134" s="40" t="s">
        <v>444</v>
      </c>
      <c r="C134" s="39"/>
      <c r="D134" s="41">
        <v>0.01</v>
      </c>
      <c r="E134" s="41">
        <v>0.01</v>
      </c>
      <c r="F134" s="41">
        <f t="shared" si="2"/>
        <v>0</v>
      </c>
      <c r="G134" s="42">
        <v>43774</v>
      </c>
    </row>
    <row r="135" spans="1:7" s="52" customFormat="1" ht="18" customHeight="1" x14ac:dyDescent="0.25">
      <c r="A135" s="39" t="s">
        <v>447</v>
      </c>
      <c r="B135" s="40" t="s">
        <v>137</v>
      </c>
      <c r="C135" s="39" t="s">
        <v>944</v>
      </c>
      <c r="D135" s="41">
        <v>1941715</v>
      </c>
      <c r="E135" s="41">
        <v>1779905.66</v>
      </c>
      <c r="F135" s="41">
        <f t="shared" si="2"/>
        <v>161809.34000000008</v>
      </c>
      <c r="G135" s="42">
        <v>20455</v>
      </c>
    </row>
    <row r="136" spans="1:7" s="52" customFormat="1" ht="18" customHeight="1" x14ac:dyDescent="0.25">
      <c r="A136" s="39" t="s">
        <v>448</v>
      </c>
      <c r="B136" s="40" t="s">
        <v>138</v>
      </c>
      <c r="C136" s="39" t="s">
        <v>945</v>
      </c>
      <c r="D136" s="41">
        <v>0.01</v>
      </c>
      <c r="E136" s="41">
        <v>0</v>
      </c>
      <c r="F136" s="41">
        <f t="shared" si="2"/>
        <v>0.01</v>
      </c>
      <c r="G136" s="42">
        <v>22282</v>
      </c>
    </row>
    <row r="137" spans="1:7" s="52" customFormat="1" ht="24.75" customHeight="1" x14ac:dyDescent="0.25">
      <c r="A137" s="39" t="s">
        <v>449</v>
      </c>
      <c r="B137" s="40" t="s">
        <v>139</v>
      </c>
      <c r="C137" s="39" t="s">
        <v>953</v>
      </c>
      <c r="D137" s="41">
        <v>2420491</v>
      </c>
      <c r="E137" s="41">
        <v>1817962.07</v>
      </c>
      <c r="F137" s="41">
        <f t="shared" si="2"/>
        <v>602528.92999999993</v>
      </c>
      <c r="G137" s="42">
        <v>25204</v>
      </c>
    </row>
    <row r="138" spans="1:7" s="52" customFormat="1" ht="25.5" customHeight="1" x14ac:dyDescent="0.25">
      <c r="A138" s="39" t="s">
        <v>450</v>
      </c>
      <c r="B138" s="40" t="s">
        <v>140</v>
      </c>
      <c r="C138" s="51" t="s">
        <v>956</v>
      </c>
      <c r="D138" s="41">
        <v>27886615</v>
      </c>
      <c r="E138" s="41">
        <v>18117361.98</v>
      </c>
      <c r="F138" s="41">
        <f t="shared" si="2"/>
        <v>9769253.0199999996</v>
      </c>
      <c r="G138" s="42">
        <v>28126</v>
      </c>
    </row>
    <row r="139" spans="1:7" s="52" customFormat="1" ht="25.5" customHeight="1" x14ac:dyDescent="0.25">
      <c r="A139" s="39" t="s">
        <v>451</v>
      </c>
      <c r="B139" s="40" t="s">
        <v>141</v>
      </c>
      <c r="C139" s="39"/>
      <c r="D139" s="41">
        <v>0.01</v>
      </c>
      <c r="E139" s="41">
        <v>0</v>
      </c>
      <c r="F139" s="41">
        <f t="shared" si="2"/>
        <v>0.01</v>
      </c>
      <c r="G139" s="42">
        <v>28491</v>
      </c>
    </row>
    <row r="140" spans="1:7" s="52" customFormat="1" ht="13.5" x14ac:dyDescent="0.25">
      <c r="A140" s="39" t="s">
        <v>452</v>
      </c>
      <c r="B140" s="40" t="s">
        <v>142</v>
      </c>
      <c r="C140" s="39" t="s">
        <v>954</v>
      </c>
      <c r="D140" s="41">
        <v>1941715</v>
      </c>
      <c r="E140" s="41">
        <v>1930817.87</v>
      </c>
      <c r="F140" s="41">
        <f t="shared" si="2"/>
        <v>10897.129999999888</v>
      </c>
      <c r="G140" s="42">
        <v>18264</v>
      </c>
    </row>
    <row r="141" spans="1:7" s="52" customFormat="1" ht="13.5" x14ac:dyDescent="0.25">
      <c r="A141" s="39" t="s">
        <v>453</v>
      </c>
      <c r="B141" s="40" t="s">
        <v>143</v>
      </c>
      <c r="C141" s="39"/>
      <c r="D141" s="41">
        <v>0.01</v>
      </c>
      <c r="E141" s="41">
        <v>0</v>
      </c>
      <c r="F141" s="41">
        <f t="shared" si="2"/>
        <v>0.01</v>
      </c>
      <c r="G141" s="42">
        <v>31048</v>
      </c>
    </row>
    <row r="142" spans="1:7" s="52" customFormat="1" ht="13.5" x14ac:dyDescent="0.25">
      <c r="A142" s="39" t="s">
        <v>454</v>
      </c>
      <c r="B142" s="40" t="s">
        <v>144</v>
      </c>
      <c r="C142" s="39"/>
      <c r="D142" s="41">
        <v>0.01</v>
      </c>
      <c r="E142" s="41">
        <v>0</v>
      </c>
      <c r="F142" s="41">
        <f t="shared" si="2"/>
        <v>0.01</v>
      </c>
      <c r="G142" s="42">
        <v>31048</v>
      </c>
    </row>
    <row r="143" spans="1:7" s="52" customFormat="1" ht="13.5" x14ac:dyDescent="0.25">
      <c r="A143" s="39" t="s">
        <v>455</v>
      </c>
      <c r="B143" s="40" t="s">
        <v>145</v>
      </c>
      <c r="C143" s="39"/>
      <c r="D143" s="41">
        <v>0.01</v>
      </c>
      <c r="E143" s="41">
        <v>0</v>
      </c>
      <c r="F143" s="41">
        <f t="shared" si="2"/>
        <v>0.01</v>
      </c>
      <c r="G143" s="42">
        <v>30682</v>
      </c>
    </row>
    <row r="144" spans="1:7" s="52" customFormat="1" ht="33" customHeight="1" x14ac:dyDescent="0.25">
      <c r="A144" s="39" t="s">
        <v>456</v>
      </c>
      <c r="B144" s="40" t="s">
        <v>146</v>
      </c>
      <c r="C144" s="39" t="s">
        <v>959</v>
      </c>
      <c r="D144" s="41">
        <v>9735434</v>
      </c>
      <c r="E144" s="41">
        <v>6078561.9100000001</v>
      </c>
      <c r="F144" s="41">
        <f t="shared" si="2"/>
        <v>3656872.09</v>
      </c>
      <c r="G144" s="42">
        <v>28856</v>
      </c>
    </row>
    <row r="145" spans="1:7" s="52" customFormat="1" ht="13.5" x14ac:dyDescent="0.25">
      <c r="A145" s="39" t="s">
        <v>457</v>
      </c>
      <c r="B145" s="40" t="s">
        <v>147</v>
      </c>
      <c r="C145" s="39"/>
      <c r="D145" s="41">
        <v>0.01</v>
      </c>
      <c r="E145" s="41">
        <v>0</v>
      </c>
      <c r="F145" s="41">
        <f t="shared" si="2"/>
        <v>0.01</v>
      </c>
      <c r="G145" s="42">
        <v>30682</v>
      </c>
    </row>
    <row r="146" spans="1:7" s="52" customFormat="1" ht="13.5" x14ac:dyDescent="0.25">
      <c r="A146" s="39" t="s">
        <v>458</v>
      </c>
      <c r="B146" s="40" t="s">
        <v>148</v>
      </c>
      <c r="C146" s="39"/>
      <c r="D146" s="41">
        <v>0.01</v>
      </c>
      <c r="E146" s="41">
        <v>0</v>
      </c>
      <c r="F146" s="41">
        <f t="shared" si="2"/>
        <v>0.01</v>
      </c>
      <c r="G146" s="42">
        <v>32143</v>
      </c>
    </row>
    <row r="147" spans="1:7" s="52" customFormat="1" ht="13.5" x14ac:dyDescent="0.25">
      <c r="A147" s="39" t="s">
        <v>459</v>
      </c>
      <c r="B147" s="40" t="s">
        <v>149</v>
      </c>
      <c r="C147" s="39"/>
      <c r="D147" s="41">
        <v>0.01</v>
      </c>
      <c r="E147" s="41">
        <v>0</v>
      </c>
      <c r="F147" s="41">
        <f t="shared" si="2"/>
        <v>0.01</v>
      </c>
      <c r="G147" s="42">
        <v>24838</v>
      </c>
    </row>
    <row r="148" spans="1:7" s="52" customFormat="1" ht="13.5" x14ac:dyDescent="0.25">
      <c r="A148" s="39" t="s">
        <v>460</v>
      </c>
      <c r="B148" s="40" t="s">
        <v>150</v>
      </c>
      <c r="C148" s="39"/>
      <c r="D148" s="41">
        <v>0.01</v>
      </c>
      <c r="E148" s="41">
        <v>0</v>
      </c>
      <c r="F148" s="41">
        <f t="shared" si="2"/>
        <v>0.01</v>
      </c>
      <c r="G148" s="42">
        <v>25569</v>
      </c>
    </row>
    <row r="149" spans="1:7" s="52" customFormat="1" ht="13.5" x14ac:dyDescent="0.25">
      <c r="A149" s="39" t="s">
        <v>461</v>
      </c>
      <c r="B149" s="40" t="s">
        <v>151</v>
      </c>
      <c r="C149" s="51" t="s">
        <v>958</v>
      </c>
      <c r="D149" s="41">
        <v>600000</v>
      </c>
      <c r="E149" s="41">
        <v>427808.22</v>
      </c>
      <c r="F149" s="41">
        <f t="shared" si="2"/>
        <v>172191.78000000003</v>
      </c>
      <c r="G149" s="42">
        <v>26299</v>
      </c>
    </row>
    <row r="150" spans="1:7" s="52" customFormat="1" ht="13.5" x14ac:dyDescent="0.25">
      <c r="A150" s="39" t="s">
        <v>462</v>
      </c>
      <c r="B150" s="40" t="s">
        <v>152</v>
      </c>
      <c r="C150" s="51" t="s">
        <v>957</v>
      </c>
      <c r="D150" s="41">
        <v>1363709</v>
      </c>
      <c r="E150" s="41">
        <v>972342.75</v>
      </c>
      <c r="F150" s="41">
        <f t="shared" si="2"/>
        <v>391366.25</v>
      </c>
      <c r="G150" s="42">
        <v>26299</v>
      </c>
    </row>
    <row r="151" spans="1:7" s="52" customFormat="1" ht="18" customHeight="1" x14ac:dyDescent="0.25">
      <c r="A151" s="39" t="s">
        <v>463</v>
      </c>
      <c r="B151" s="40" t="s">
        <v>153</v>
      </c>
      <c r="C151" s="51" t="s">
        <v>955</v>
      </c>
      <c r="D151" s="41">
        <v>3175038</v>
      </c>
      <c r="E151" s="41">
        <v>2344385.5499999998</v>
      </c>
      <c r="F151" s="41">
        <f t="shared" si="2"/>
        <v>830652.45000000019</v>
      </c>
      <c r="G151" s="42">
        <v>25569</v>
      </c>
    </row>
    <row r="152" spans="1:7" s="52" customFormat="1" ht="25.5" customHeight="1" x14ac:dyDescent="0.25">
      <c r="A152" s="39" t="s">
        <v>464</v>
      </c>
      <c r="B152" s="40" t="s">
        <v>154</v>
      </c>
      <c r="C152" s="39" t="s">
        <v>960</v>
      </c>
      <c r="D152" s="41">
        <v>0.01</v>
      </c>
      <c r="E152" s="41">
        <v>0</v>
      </c>
      <c r="F152" s="41">
        <f t="shared" si="2"/>
        <v>0.01</v>
      </c>
      <c r="G152" s="42">
        <v>27030</v>
      </c>
    </row>
    <row r="153" spans="1:7" s="52" customFormat="1" ht="24.75" customHeight="1" x14ac:dyDescent="0.25">
      <c r="A153" s="39" t="s">
        <v>465</v>
      </c>
      <c r="B153" s="40" t="s">
        <v>155</v>
      </c>
      <c r="C153" s="39"/>
      <c r="D153" s="41">
        <v>0.01</v>
      </c>
      <c r="E153" s="41">
        <v>0</v>
      </c>
      <c r="F153" s="41">
        <f t="shared" si="2"/>
        <v>0.01</v>
      </c>
      <c r="G153" s="42">
        <v>26299</v>
      </c>
    </row>
    <row r="154" spans="1:7" s="52" customFormat="1" ht="13.5" x14ac:dyDescent="0.25">
      <c r="A154" s="39" t="s">
        <v>466</v>
      </c>
      <c r="B154" s="40" t="s">
        <v>467</v>
      </c>
      <c r="C154" s="39"/>
      <c r="D154" s="41">
        <v>0.01</v>
      </c>
      <c r="E154" s="41">
        <v>0</v>
      </c>
      <c r="F154" s="41">
        <f t="shared" si="2"/>
        <v>0.01</v>
      </c>
      <c r="G154" s="42">
        <v>27030</v>
      </c>
    </row>
    <row r="155" spans="1:7" s="52" customFormat="1" ht="13.5" x14ac:dyDescent="0.25">
      <c r="A155" s="39" t="s">
        <v>468</v>
      </c>
      <c r="B155" s="40" t="s">
        <v>156</v>
      </c>
      <c r="C155" s="39"/>
      <c r="D155" s="41">
        <v>0.01</v>
      </c>
      <c r="E155" s="41">
        <v>0</v>
      </c>
      <c r="F155" s="41">
        <f t="shared" si="2"/>
        <v>0.01</v>
      </c>
      <c r="G155" s="42">
        <v>31048</v>
      </c>
    </row>
    <row r="156" spans="1:7" s="52" customFormat="1" ht="25.5" customHeight="1" x14ac:dyDescent="0.25">
      <c r="A156" s="39" t="s">
        <v>469</v>
      </c>
      <c r="B156" s="40" t="s">
        <v>157</v>
      </c>
      <c r="C156" s="39"/>
      <c r="D156" s="41">
        <v>1924547</v>
      </c>
      <c r="E156" s="41">
        <v>336251.72</v>
      </c>
      <c r="F156" s="41">
        <f t="shared" si="2"/>
        <v>1588295.28</v>
      </c>
      <c r="G156" s="42">
        <v>42736</v>
      </c>
    </row>
    <row r="157" spans="1:7" s="52" customFormat="1" ht="18" customHeight="1" x14ac:dyDescent="0.25">
      <c r="A157" s="39" t="s">
        <v>470</v>
      </c>
      <c r="B157" s="40" t="s">
        <v>158</v>
      </c>
      <c r="C157" s="39"/>
      <c r="D157" s="41">
        <v>0.01</v>
      </c>
      <c r="E157" s="41">
        <v>0</v>
      </c>
      <c r="F157" s="41">
        <f t="shared" si="2"/>
        <v>0.01</v>
      </c>
      <c r="G157" s="42">
        <v>26665</v>
      </c>
    </row>
    <row r="158" spans="1:7" s="52" customFormat="1" ht="25.5" customHeight="1" x14ac:dyDescent="0.25">
      <c r="A158" s="39" t="s">
        <v>471</v>
      </c>
      <c r="B158" s="40" t="s">
        <v>159</v>
      </c>
      <c r="C158" s="39"/>
      <c r="D158" s="41">
        <v>0.01</v>
      </c>
      <c r="E158" s="41">
        <v>0</v>
      </c>
      <c r="F158" s="41">
        <f t="shared" si="2"/>
        <v>0.01</v>
      </c>
      <c r="G158" s="42">
        <v>18264</v>
      </c>
    </row>
    <row r="159" spans="1:7" s="52" customFormat="1" ht="26.25" customHeight="1" x14ac:dyDescent="0.25">
      <c r="A159" s="39" t="s">
        <v>472</v>
      </c>
      <c r="B159" s="40" t="s">
        <v>281</v>
      </c>
      <c r="C159" s="48" t="s">
        <v>998</v>
      </c>
      <c r="D159" s="41">
        <v>902460</v>
      </c>
      <c r="E159" s="41">
        <v>540650.57999999996</v>
      </c>
      <c r="F159" s="41">
        <f t="shared" si="2"/>
        <v>361809.42000000004</v>
      </c>
      <c r="G159" s="42">
        <v>29587</v>
      </c>
    </row>
    <row r="160" spans="1:7" s="52" customFormat="1" ht="13.5" x14ac:dyDescent="0.25">
      <c r="A160" s="39" t="s">
        <v>473</v>
      </c>
      <c r="B160" s="40" t="s">
        <v>160</v>
      </c>
      <c r="C160" s="39" t="s">
        <v>1000</v>
      </c>
      <c r="D160" s="41">
        <v>0.01</v>
      </c>
      <c r="E160" s="41">
        <v>0</v>
      </c>
      <c r="F160" s="41">
        <f t="shared" si="2"/>
        <v>0.01</v>
      </c>
      <c r="G160" s="42">
        <v>21916</v>
      </c>
    </row>
    <row r="161" spans="1:7" s="52" customFormat="1" ht="18" customHeight="1" x14ac:dyDescent="0.25">
      <c r="A161" s="39" t="s">
        <v>474</v>
      </c>
      <c r="B161" s="40" t="s">
        <v>161</v>
      </c>
      <c r="C161" s="39" t="s">
        <v>1000</v>
      </c>
      <c r="D161" s="41">
        <v>0.01</v>
      </c>
      <c r="E161" s="41">
        <v>0</v>
      </c>
      <c r="F161" s="41">
        <f t="shared" si="2"/>
        <v>0.01</v>
      </c>
      <c r="G161" s="42">
        <v>21916</v>
      </c>
    </row>
    <row r="162" spans="1:7" s="52" customFormat="1" ht="30" customHeight="1" x14ac:dyDescent="0.25">
      <c r="A162" s="39" t="s">
        <v>475</v>
      </c>
      <c r="B162" s="40" t="s">
        <v>162</v>
      </c>
      <c r="C162" s="48" t="s">
        <v>999</v>
      </c>
      <c r="D162" s="41">
        <v>489956</v>
      </c>
      <c r="E162" s="41">
        <v>406022.8</v>
      </c>
      <c r="F162" s="41">
        <f t="shared" ref="F162:F220" si="3">+D162-E162</f>
        <v>83933.200000000012</v>
      </c>
      <c r="G162" s="42">
        <v>28491</v>
      </c>
    </row>
    <row r="163" spans="1:7" s="52" customFormat="1" ht="18" customHeight="1" x14ac:dyDescent="0.25">
      <c r="A163" s="39" t="s">
        <v>476</v>
      </c>
      <c r="B163" s="40" t="s">
        <v>163</v>
      </c>
      <c r="C163" s="48" t="s">
        <v>1001</v>
      </c>
      <c r="D163" s="41">
        <v>280282</v>
      </c>
      <c r="E163" s="41">
        <v>194586.48</v>
      </c>
      <c r="F163" s="41">
        <f t="shared" si="3"/>
        <v>85695.51999999999</v>
      </c>
      <c r="G163" s="42">
        <v>31413</v>
      </c>
    </row>
    <row r="164" spans="1:7" s="52" customFormat="1" ht="25.5" customHeight="1" x14ac:dyDescent="0.25">
      <c r="A164" s="39" t="s">
        <v>477</v>
      </c>
      <c r="B164" s="40" t="s">
        <v>164</v>
      </c>
      <c r="C164" s="48" t="s">
        <v>966</v>
      </c>
      <c r="D164" s="41">
        <v>0.01</v>
      </c>
      <c r="E164" s="41">
        <v>0</v>
      </c>
      <c r="F164" s="41">
        <f t="shared" si="3"/>
        <v>0.01</v>
      </c>
      <c r="G164" s="42">
        <v>25569</v>
      </c>
    </row>
    <row r="165" spans="1:7" s="52" customFormat="1" ht="18" customHeight="1" x14ac:dyDescent="0.25">
      <c r="A165" s="39" t="s">
        <v>478</v>
      </c>
      <c r="B165" s="40" t="s">
        <v>165</v>
      </c>
      <c r="C165" s="39" t="s">
        <v>1002</v>
      </c>
      <c r="D165" s="41">
        <v>0.01</v>
      </c>
      <c r="E165" s="41">
        <v>0</v>
      </c>
      <c r="F165" s="41">
        <f t="shared" si="3"/>
        <v>0.01</v>
      </c>
      <c r="G165" s="42">
        <v>18264</v>
      </c>
    </row>
    <row r="166" spans="1:7" s="52" customFormat="1" ht="24.75" customHeight="1" x14ac:dyDescent="0.25">
      <c r="A166" s="39" t="s">
        <v>479</v>
      </c>
      <c r="B166" s="40" t="s">
        <v>166</v>
      </c>
      <c r="C166" s="39" t="s">
        <v>1003</v>
      </c>
      <c r="D166" s="41">
        <v>0.01</v>
      </c>
      <c r="E166" s="41">
        <v>0</v>
      </c>
      <c r="F166" s="41">
        <f t="shared" si="3"/>
        <v>0.01</v>
      </c>
      <c r="G166" s="42">
        <v>24473</v>
      </c>
    </row>
    <row r="167" spans="1:7" s="52" customFormat="1" ht="18" customHeight="1" x14ac:dyDescent="0.25">
      <c r="A167" s="39" t="s">
        <v>480</v>
      </c>
      <c r="B167" s="40" t="s">
        <v>167</v>
      </c>
      <c r="C167" s="39" t="s">
        <v>961</v>
      </c>
      <c r="D167" s="41">
        <v>0.01</v>
      </c>
      <c r="E167" s="41">
        <v>0</v>
      </c>
      <c r="F167" s="41">
        <f t="shared" si="3"/>
        <v>0.01</v>
      </c>
      <c r="G167" s="42">
        <v>27030</v>
      </c>
    </row>
    <row r="168" spans="1:7" s="52" customFormat="1" ht="18" customHeight="1" x14ac:dyDescent="0.25">
      <c r="A168" s="39" t="s">
        <v>481</v>
      </c>
      <c r="B168" s="40" t="s">
        <v>168</v>
      </c>
      <c r="C168" s="39" t="s">
        <v>962</v>
      </c>
      <c r="D168" s="41">
        <v>0.01</v>
      </c>
      <c r="E168" s="41">
        <v>0</v>
      </c>
      <c r="F168" s="41">
        <f t="shared" si="3"/>
        <v>0.01</v>
      </c>
      <c r="G168" s="42">
        <v>27030</v>
      </c>
    </row>
    <row r="169" spans="1:7" s="52" customFormat="1" ht="25.5" customHeight="1" x14ac:dyDescent="0.25">
      <c r="A169" s="39" t="s">
        <v>482</v>
      </c>
      <c r="B169" s="40" t="s">
        <v>169</v>
      </c>
      <c r="C169" s="39" t="s">
        <v>963</v>
      </c>
      <c r="D169" s="41">
        <v>0.01</v>
      </c>
      <c r="E169" s="41">
        <v>0</v>
      </c>
      <c r="F169" s="41">
        <f t="shared" si="3"/>
        <v>0.01</v>
      </c>
      <c r="G169" s="42">
        <v>26299</v>
      </c>
    </row>
    <row r="170" spans="1:7" s="52" customFormat="1" ht="25.5" customHeight="1" x14ac:dyDescent="0.25">
      <c r="A170" s="39" t="s">
        <v>483</v>
      </c>
      <c r="B170" s="40" t="s">
        <v>170</v>
      </c>
      <c r="C170" s="39" t="s">
        <v>964</v>
      </c>
      <c r="D170" s="41">
        <v>1080972</v>
      </c>
      <c r="E170" s="41">
        <v>798168.8</v>
      </c>
      <c r="F170" s="41">
        <f t="shared" si="3"/>
        <v>282803.19999999995</v>
      </c>
      <c r="G170" s="42">
        <v>25569</v>
      </c>
    </row>
    <row r="171" spans="1:7" s="52" customFormat="1" ht="18" customHeight="1" x14ac:dyDescent="0.25">
      <c r="A171" s="39" t="s">
        <v>484</v>
      </c>
      <c r="B171" s="40" t="s">
        <v>171</v>
      </c>
      <c r="C171" s="39"/>
      <c r="D171" s="41">
        <v>2233410</v>
      </c>
      <c r="E171" s="41">
        <v>1588058.88</v>
      </c>
      <c r="F171" s="41">
        <f t="shared" si="3"/>
        <v>645351.12000000011</v>
      </c>
      <c r="G171" s="42">
        <v>31048</v>
      </c>
    </row>
    <row r="172" spans="1:7" s="52" customFormat="1" ht="18" customHeight="1" x14ac:dyDescent="0.25">
      <c r="A172" s="39" t="s">
        <v>485</v>
      </c>
      <c r="B172" s="40" t="s">
        <v>486</v>
      </c>
      <c r="C172" s="39"/>
      <c r="D172" s="41">
        <v>0.01</v>
      </c>
      <c r="E172" s="41">
        <v>0</v>
      </c>
      <c r="F172" s="41">
        <f t="shared" si="3"/>
        <v>0.01</v>
      </c>
      <c r="G172" s="42">
        <v>27760</v>
      </c>
    </row>
    <row r="173" spans="1:7" s="52" customFormat="1" ht="18" customHeight="1" x14ac:dyDescent="0.25">
      <c r="A173" s="39" t="s">
        <v>487</v>
      </c>
      <c r="B173" s="40" t="s">
        <v>172</v>
      </c>
      <c r="C173" s="39"/>
      <c r="D173" s="41">
        <v>0.01</v>
      </c>
      <c r="E173" s="41">
        <v>0</v>
      </c>
      <c r="F173" s="41">
        <f t="shared" si="3"/>
        <v>0.01</v>
      </c>
      <c r="G173" s="42">
        <v>25934</v>
      </c>
    </row>
    <row r="174" spans="1:7" s="52" customFormat="1" ht="24.75" customHeight="1" x14ac:dyDescent="0.25">
      <c r="A174" s="39" t="s">
        <v>488</v>
      </c>
      <c r="B174" s="40" t="s">
        <v>173</v>
      </c>
      <c r="C174" s="39"/>
      <c r="D174" s="41">
        <v>250000</v>
      </c>
      <c r="E174" s="41">
        <v>152932.1</v>
      </c>
      <c r="F174" s="41">
        <f t="shared" si="3"/>
        <v>97067.9</v>
      </c>
      <c r="G174" s="42">
        <v>29221</v>
      </c>
    </row>
    <row r="175" spans="1:7" s="52" customFormat="1" ht="18" customHeight="1" x14ac:dyDescent="0.25">
      <c r="A175" s="39" t="s">
        <v>489</v>
      </c>
      <c r="B175" s="40" t="s">
        <v>174</v>
      </c>
      <c r="C175" s="39" t="s">
        <v>997</v>
      </c>
      <c r="D175" s="41">
        <v>615677</v>
      </c>
      <c r="E175" s="41">
        <v>603510.18999999994</v>
      </c>
      <c r="F175" s="41">
        <f t="shared" si="3"/>
        <v>12166.810000000056</v>
      </c>
      <c r="G175" s="42">
        <v>25204</v>
      </c>
    </row>
    <row r="176" spans="1:7" s="52" customFormat="1" ht="18" customHeight="1" x14ac:dyDescent="0.25">
      <c r="A176" s="39" t="s">
        <v>490</v>
      </c>
      <c r="B176" s="40" t="s">
        <v>175</v>
      </c>
      <c r="C176" s="39" t="s">
        <v>990</v>
      </c>
      <c r="D176" s="41">
        <v>0.01</v>
      </c>
      <c r="E176" s="41">
        <v>0</v>
      </c>
      <c r="F176" s="41">
        <f t="shared" si="3"/>
        <v>0.01</v>
      </c>
      <c r="G176" s="42">
        <v>20821</v>
      </c>
    </row>
    <row r="177" spans="1:7" s="52" customFormat="1" ht="25.5" customHeight="1" x14ac:dyDescent="0.25">
      <c r="A177" s="39" t="s">
        <v>491</v>
      </c>
      <c r="B177" s="40" t="s">
        <v>176</v>
      </c>
      <c r="C177" s="39" t="s">
        <v>995</v>
      </c>
      <c r="D177" s="41">
        <v>741808</v>
      </c>
      <c r="E177" s="41">
        <v>547736.01</v>
      </c>
      <c r="F177" s="41">
        <f t="shared" si="3"/>
        <v>194071.99</v>
      </c>
      <c r="G177" s="42">
        <v>25569</v>
      </c>
    </row>
    <row r="178" spans="1:7" s="52" customFormat="1" ht="22.5" customHeight="1" x14ac:dyDescent="0.25">
      <c r="A178" s="39" t="s">
        <v>492</v>
      </c>
      <c r="B178" s="40" t="s">
        <v>177</v>
      </c>
      <c r="C178" s="39" t="s">
        <v>996</v>
      </c>
      <c r="D178" s="41">
        <v>5076702</v>
      </c>
      <c r="E178" s="41">
        <v>3362490.84</v>
      </c>
      <c r="F178" s="41">
        <f t="shared" si="3"/>
        <v>1714211.1600000001</v>
      </c>
      <c r="G178" s="42">
        <v>27760</v>
      </c>
    </row>
    <row r="179" spans="1:7" s="52" customFormat="1" ht="25.5" customHeight="1" x14ac:dyDescent="0.25">
      <c r="A179" s="39" t="s">
        <v>493</v>
      </c>
      <c r="B179" s="40" t="s">
        <v>494</v>
      </c>
      <c r="C179" s="39"/>
      <c r="D179" s="41">
        <v>242232</v>
      </c>
      <c r="E179" s="41">
        <v>200736.11</v>
      </c>
      <c r="F179" s="41">
        <f t="shared" si="3"/>
        <v>41495.890000000014</v>
      </c>
      <c r="G179" s="42">
        <v>28491</v>
      </c>
    </row>
    <row r="180" spans="1:7" s="52" customFormat="1" ht="18" customHeight="1" x14ac:dyDescent="0.25">
      <c r="A180" s="39" t="s">
        <v>495</v>
      </c>
      <c r="B180" s="40" t="s">
        <v>178</v>
      </c>
      <c r="C180" s="39"/>
      <c r="D180" s="41">
        <v>0.01</v>
      </c>
      <c r="E180" s="41">
        <v>0</v>
      </c>
      <c r="F180" s="41">
        <f t="shared" si="3"/>
        <v>0.01</v>
      </c>
      <c r="G180" s="42">
        <v>28856</v>
      </c>
    </row>
    <row r="181" spans="1:7" s="52" customFormat="1" ht="27" customHeight="1" x14ac:dyDescent="0.25">
      <c r="A181" s="39" t="s">
        <v>496</v>
      </c>
      <c r="B181" s="40" t="s">
        <v>179</v>
      </c>
      <c r="C181" s="39" t="s">
        <v>991</v>
      </c>
      <c r="D181" s="41">
        <v>735565</v>
      </c>
      <c r="E181" s="41">
        <v>347794.07</v>
      </c>
      <c r="F181" s="41">
        <f t="shared" si="3"/>
        <v>387770.93</v>
      </c>
      <c r="G181" s="42">
        <v>33239</v>
      </c>
    </row>
    <row r="182" spans="1:7" s="52" customFormat="1" ht="25.5" customHeight="1" x14ac:dyDescent="0.25">
      <c r="A182" s="39" t="s">
        <v>497</v>
      </c>
      <c r="B182" s="40" t="s">
        <v>180</v>
      </c>
      <c r="C182" s="39"/>
      <c r="D182" s="41">
        <v>0.01</v>
      </c>
      <c r="E182" s="41">
        <v>0</v>
      </c>
      <c r="F182" s="41">
        <f t="shared" si="3"/>
        <v>0.01</v>
      </c>
      <c r="G182" s="42">
        <v>26299</v>
      </c>
    </row>
    <row r="183" spans="1:7" s="52" customFormat="1" ht="24.75" customHeight="1" x14ac:dyDescent="0.25">
      <c r="A183" s="39" t="s">
        <v>498</v>
      </c>
      <c r="B183" s="40" t="s">
        <v>181</v>
      </c>
      <c r="C183" s="39"/>
      <c r="D183" s="41">
        <v>0.01</v>
      </c>
      <c r="E183" s="41">
        <v>0</v>
      </c>
      <c r="F183" s="41">
        <f t="shared" si="3"/>
        <v>0.01</v>
      </c>
      <c r="G183" s="42">
        <v>29221</v>
      </c>
    </row>
    <row r="184" spans="1:7" s="52" customFormat="1" ht="25.5" customHeight="1" x14ac:dyDescent="0.25">
      <c r="A184" s="39" t="s">
        <v>499</v>
      </c>
      <c r="B184" s="40" t="s">
        <v>214</v>
      </c>
      <c r="C184" s="39" t="s">
        <v>965</v>
      </c>
      <c r="D184" s="41">
        <v>16118963</v>
      </c>
      <c r="E184" s="41">
        <v>9249214.3399999999</v>
      </c>
      <c r="F184" s="41">
        <f t="shared" si="3"/>
        <v>6869748.6600000001</v>
      </c>
      <c r="G184" s="42">
        <v>30317</v>
      </c>
    </row>
    <row r="185" spans="1:7" s="52" customFormat="1" ht="25.5" customHeight="1" x14ac:dyDescent="0.25">
      <c r="A185" s="39" t="s">
        <v>500</v>
      </c>
      <c r="B185" s="40" t="s">
        <v>182</v>
      </c>
      <c r="C185" s="39" t="s">
        <v>965</v>
      </c>
      <c r="D185" s="41">
        <v>0.01</v>
      </c>
      <c r="E185" s="41">
        <v>0</v>
      </c>
      <c r="F185" s="41">
        <f t="shared" si="3"/>
        <v>0.01</v>
      </c>
      <c r="G185" s="42">
        <v>29587</v>
      </c>
    </row>
    <row r="186" spans="1:7" s="52" customFormat="1" ht="21.75" customHeight="1" x14ac:dyDescent="0.25">
      <c r="A186" s="39" t="s">
        <v>501</v>
      </c>
      <c r="B186" s="40" t="s">
        <v>183</v>
      </c>
      <c r="C186" s="39"/>
      <c r="D186" s="41">
        <v>0.01</v>
      </c>
      <c r="E186" s="41">
        <v>0</v>
      </c>
      <c r="F186" s="41">
        <f t="shared" si="3"/>
        <v>0.01</v>
      </c>
      <c r="G186" s="42">
        <v>31048</v>
      </c>
    </row>
    <row r="187" spans="1:7" s="52" customFormat="1" ht="25.5" customHeight="1" x14ac:dyDescent="0.25">
      <c r="A187" s="39" t="s">
        <v>502</v>
      </c>
      <c r="B187" s="40" t="s">
        <v>184</v>
      </c>
      <c r="C187" s="39"/>
      <c r="D187" s="41">
        <v>0.01</v>
      </c>
      <c r="E187" s="41">
        <v>0</v>
      </c>
      <c r="F187" s="41">
        <f t="shared" si="3"/>
        <v>0.01</v>
      </c>
      <c r="G187" s="42">
        <v>30317</v>
      </c>
    </row>
    <row r="188" spans="1:7" s="52" customFormat="1" ht="27" x14ac:dyDescent="0.25">
      <c r="A188" s="39" t="s">
        <v>503</v>
      </c>
      <c r="B188" s="40" t="s">
        <v>185</v>
      </c>
      <c r="C188" s="39"/>
      <c r="D188" s="41">
        <v>0.01</v>
      </c>
      <c r="E188" s="41">
        <v>0</v>
      </c>
      <c r="F188" s="41">
        <f t="shared" si="3"/>
        <v>0.01</v>
      </c>
      <c r="G188" s="42">
        <v>27760</v>
      </c>
    </row>
    <row r="189" spans="1:7" s="52" customFormat="1" ht="25.5" customHeight="1" x14ac:dyDescent="0.25">
      <c r="A189" s="39" t="s">
        <v>504</v>
      </c>
      <c r="B189" s="40" t="s">
        <v>186</v>
      </c>
      <c r="C189" s="39"/>
      <c r="D189" s="41">
        <v>0.01</v>
      </c>
      <c r="E189" s="41">
        <v>0</v>
      </c>
      <c r="F189" s="41">
        <f t="shared" si="3"/>
        <v>0.01</v>
      </c>
      <c r="G189" s="42">
        <v>29221</v>
      </c>
    </row>
    <row r="190" spans="1:7" s="52" customFormat="1" ht="25.5" customHeight="1" x14ac:dyDescent="0.25">
      <c r="A190" s="39" t="s">
        <v>505</v>
      </c>
      <c r="B190" s="40" t="s">
        <v>1012</v>
      </c>
      <c r="C190" s="39"/>
      <c r="D190" s="41">
        <v>0.01</v>
      </c>
      <c r="E190" s="41">
        <v>0</v>
      </c>
      <c r="F190" s="41">
        <f t="shared" si="3"/>
        <v>0.01</v>
      </c>
      <c r="G190" s="42">
        <v>18264</v>
      </c>
    </row>
    <row r="191" spans="1:7" s="52" customFormat="1" ht="24.75" customHeight="1" x14ac:dyDescent="0.25">
      <c r="A191" s="39" t="s">
        <v>506</v>
      </c>
      <c r="B191" s="40" t="s">
        <v>507</v>
      </c>
      <c r="C191" s="51" t="s">
        <v>968</v>
      </c>
      <c r="D191" s="41">
        <v>1714945</v>
      </c>
      <c r="E191" s="41">
        <v>1484411.16</v>
      </c>
      <c r="F191" s="41">
        <f t="shared" si="3"/>
        <v>230533.84000000008</v>
      </c>
      <c r="G191" s="42">
        <v>21916</v>
      </c>
    </row>
    <row r="192" spans="1:7" s="52" customFormat="1" ht="25.5" customHeight="1" x14ac:dyDescent="0.25">
      <c r="A192" s="39" t="s">
        <v>508</v>
      </c>
      <c r="B192" s="40" t="s">
        <v>187</v>
      </c>
      <c r="C192" s="51" t="s">
        <v>967</v>
      </c>
      <c r="D192" s="41">
        <v>30434829</v>
      </c>
      <c r="E192" s="41">
        <v>20543509.129999999</v>
      </c>
      <c r="F192" s="41">
        <f t="shared" si="3"/>
        <v>9891319.870000001</v>
      </c>
      <c r="G192" s="42">
        <v>27395</v>
      </c>
    </row>
    <row r="193" spans="1:7" s="66" customFormat="1" ht="18" customHeight="1" x14ac:dyDescent="0.25">
      <c r="A193" s="62" t="s">
        <v>509</v>
      </c>
      <c r="B193" s="63" t="s">
        <v>188</v>
      </c>
      <c r="C193" s="62"/>
      <c r="D193" s="64">
        <v>308000</v>
      </c>
      <c r="E193" s="64">
        <v>53812.99</v>
      </c>
      <c r="F193" s="64">
        <f t="shared" si="3"/>
        <v>254187.01</v>
      </c>
      <c r="G193" s="65">
        <v>42736</v>
      </c>
    </row>
    <row r="194" spans="1:7" s="52" customFormat="1" ht="24" customHeight="1" x14ac:dyDescent="0.25">
      <c r="A194" s="39" t="s">
        <v>510</v>
      </c>
      <c r="B194" s="40" t="s">
        <v>189</v>
      </c>
      <c r="C194" s="51" t="s">
        <v>969</v>
      </c>
      <c r="D194" s="41">
        <v>5310146</v>
      </c>
      <c r="E194" s="41">
        <v>3584348.26</v>
      </c>
      <c r="F194" s="41">
        <f t="shared" si="3"/>
        <v>1725797.7400000002</v>
      </c>
      <c r="G194" s="42">
        <v>27395</v>
      </c>
    </row>
    <row r="195" spans="1:7" s="52" customFormat="1" ht="18" customHeight="1" x14ac:dyDescent="0.25">
      <c r="A195" s="39" t="s">
        <v>511</v>
      </c>
      <c r="B195" s="40" t="s">
        <v>189</v>
      </c>
      <c r="C195" s="53" t="s">
        <v>975</v>
      </c>
      <c r="D195" s="41">
        <v>1376047</v>
      </c>
      <c r="E195" s="41">
        <v>928831.38</v>
      </c>
      <c r="F195" s="41">
        <f t="shared" si="3"/>
        <v>447215.62</v>
      </c>
      <c r="G195" s="42">
        <v>27395</v>
      </c>
    </row>
    <row r="196" spans="1:7" s="52" customFormat="1" ht="18" customHeight="1" x14ac:dyDescent="0.25">
      <c r="A196" s="39" t="s">
        <v>512</v>
      </c>
      <c r="B196" s="40" t="s">
        <v>189</v>
      </c>
      <c r="C196" s="53" t="s">
        <v>974</v>
      </c>
      <c r="D196" s="41">
        <v>344246</v>
      </c>
      <c r="E196" s="41">
        <v>232365.76</v>
      </c>
      <c r="F196" s="41">
        <f t="shared" si="3"/>
        <v>111880.23999999999</v>
      </c>
      <c r="G196" s="42">
        <v>27395</v>
      </c>
    </row>
    <row r="197" spans="1:7" s="52" customFormat="1" ht="18" customHeight="1" x14ac:dyDescent="0.25">
      <c r="A197" s="39" t="s">
        <v>513</v>
      </c>
      <c r="B197" s="40" t="s">
        <v>190</v>
      </c>
      <c r="C197" s="51" t="s">
        <v>972</v>
      </c>
      <c r="D197" s="41">
        <v>8323353</v>
      </c>
      <c r="E197" s="41">
        <v>7204476.3799999999</v>
      </c>
      <c r="F197" s="41">
        <f t="shared" si="3"/>
        <v>1118876.6200000001</v>
      </c>
      <c r="G197" s="42">
        <v>21916</v>
      </c>
    </row>
    <row r="198" spans="1:7" s="52" customFormat="1" ht="18" customHeight="1" x14ac:dyDescent="0.25">
      <c r="A198" s="39" t="s">
        <v>514</v>
      </c>
      <c r="B198" s="40" t="s">
        <v>515</v>
      </c>
      <c r="C198" s="39"/>
      <c r="D198" s="41">
        <v>726971</v>
      </c>
      <c r="E198" s="41">
        <v>463099.38</v>
      </c>
      <c r="F198" s="41">
        <f t="shared" si="3"/>
        <v>263871.62</v>
      </c>
      <c r="G198" s="42">
        <v>28491</v>
      </c>
    </row>
    <row r="199" spans="1:7" s="52" customFormat="1" ht="18" customHeight="1" x14ac:dyDescent="0.25">
      <c r="A199" s="39" t="s">
        <v>516</v>
      </c>
      <c r="B199" s="40" t="s">
        <v>515</v>
      </c>
      <c r="C199" s="39"/>
      <c r="D199" s="41">
        <v>628399</v>
      </c>
      <c r="E199" s="41">
        <v>400306.13</v>
      </c>
      <c r="F199" s="41">
        <f t="shared" si="3"/>
        <v>228092.87</v>
      </c>
      <c r="G199" s="42">
        <v>28491</v>
      </c>
    </row>
    <row r="200" spans="1:7" s="52" customFormat="1" ht="25.5" customHeight="1" x14ac:dyDescent="0.25">
      <c r="A200" s="39" t="s">
        <v>517</v>
      </c>
      <c r="B200" s="40" t="s">
        <v>191</v>
      </c>
      <c r="C200" s="39" t="s">
        <v>976</v>
      </c>
      <c r="D200" s="41">
        <v>0.01</v>
      </c>
      <c r="E200" s="41">
        <v>0</v>
      </c>
      <c r="F200" s="41">
        <f t="shared" si="3"/>
        <v>0.01</v>
      </c>
      <c r="G200" s="42">
        <v>28126</v>
      </c>
    </row>
    <row r="201" spans="1:7" s="52" customFormat="1" ht="18" customHeight="1" x14ac:dyDescent="0.25">
      <c r="A201" s="39" t="s">
        <v>518</v>
      </c>
      <c r="B201" s="40" t="s">
        <v>192</v>
      </c>
      <c r="C201" s="39" t="s">
        <v>977</v>
      </c>
      <c r="D201" s="41">
        <v>0.01</v>
      </c>
      <c r="E201" s="41">
        <v>0</v>
      </c>
      <c r="F201" s="41">
        <f t="shared" si="3"/>
        <v>0.01</v>
      </c>
      <c r="G201" s="42">
        <v>27760</v>
      </c>
    </row>
    <row r="202" spans="1:7" s="52" customFormat="1" ht="18" customHeight="1" x14ac:dyDescent="0.25">
      <c r="A202" s="39" t="s">
        <v>519</v>
      </c>
      <c r="B202" s="40" t="s">
        <v>193</v>
      </c>
      <c r="C202" s="51" t="s">
        <v>978</v>
      </c>
      <c r="D202" s="41">
        <v>3712609</v>
      </c>
      <c r="E202" s="41">
        <v>2459000.3199999998</v>
      </c>
      <c r="F202" s="41">
        <f t="shared" si="3"/>
        <v>1253608.6800000002</v>
      </c>
      <c r="G202" s="42">
        <v>27760</v>
      </c>
    </row>
    <row r="203" spans="1:7" s="52" customFormat="1" ht="18" customHeight="1" x14ac:dyDescent="0.25">
      <c r="A203" s="39" t="s">
        <v>520</v>
      </c>
      <c r="B203" s="40" t="s">
        <v>288</v>
      </c>
      <c r="C203" s="51" t="s">
        <v>970</v>
      </c>
      <c r="D203" s="41">
        <v>0.01</v>
      </c>
      <c r="E203" s="41">
        <v>0</v>
      </c>
      <c r="F203" s="41">
        <f t="shared" si="3"/>
        <v>0.01</v>
      </c>
      <c r="G203" s="42">
        <v>27395</v>
      </c>
    </row>
    <row r="204" spans="1:7" s="52" customFormat="1" ht="24" customHeight="1" x14ac:dyDescent="0.25">
      <c r="A204" s="39" t="s">
        <v>521</v>
      </c>
      <c r="B204" s="40" t="s">
        <v>1013</v>
      </c>
      <c r="C204" s="39" t="s">
        <v>1243</v>
      </c>
      <c r="D204" s="41">
        <v>0.01</v>
      </c>
      <c r="E204" s="41">
        <v>0</v>
      </c>
      <c r="F204" s="41">
        <f t="shared" si="3"/>
        <v>0.01</v>
      </c>
      <c r="G204" s="42">
        <v>28491</v>
      </c>
    </row>
    <row r="205" spans="1:7" s="52" customFormat="1" ht="25.5" customHeight="1" x14ac:dyDescent="0.25">
      <c r="A205" s="39" t="s">
        <v>522</v>
      </c>
      <c r="B205" s="40" t="s">
        <v>194</v>
      </c>
      <c r="C205" s="39"/>
      <c r="D205" s="41">
        <v>0.01</v>
      </c>
      <c r="E205" s="41">
        <v>0</v>
      </c>
      <c r="F205" s="41">
        <f t="shared" si="3"/>
        <v>0.01</v>
      </c>
      <c r="G205" s="42">
        <v>21916</v>
      </c>
    </row>
    <row r="206" spans="1:7" s="52" customFormat="1" ht="24.75" customHeight="1" x14ac:dyDescent="0.25">
      <c r="A206" s="39" t="s">
        <v>523</v>
      </c>
      <c r="B206" s="40" t="s">
        <v>195</v>
      </c>
      <c r="C206" s="54" t="s">
        <v>971</v>
      </c>
      <c r="D206" s="41">
        <v>820841</v>
      </c>
      <c r="E206" s="41">
        <v>543673.86</v>
      </c>
      <c r="F206" s="41">
        <f t="shared" si="3"/>
        <v>277167.14</v>
      </c>
      <c r="G206" s="42">
        <v>27760</v>
      </c>
    </row>
    <row r="207" spans="1:7" s="52" customFormat="1" ht="26.25" customHeight="1" x14ac:dyDescent="0.25">
      <c r="A207" s="39" t="s">
        <v>524</v>
      </c>
      <c r="B207" s="40" t="s">
        <v>195</v>
      </c>
      <c r="C207" s="39" t="s">
        <v>973</v>
      </c>
      <c r="D207" s="41">
        <v>551832</v>
      </c>
      <c r="E207" s="41">
        <v>365499.51</v>
      </c>
      <c r="F207" s="41">
        <f t="shared" si="3"/>
        <v>186332.49</v>
      </c>
      <c r="G207" s="42">
        <v>27760</v>
      </c>
    </row>
    <row r="208" spans="1:7" s="52" customFormat="1" ht="18" customHeight="1" x14ac:dyDescent="0.25">
      <c r="A208" s="39" t="s">
        <v>525</v>
      </c>
      <c r="B208" s="40" t="s">
        <v>196</v>
      </c>
      <c r="C208" s="39" t="s">
        <v>979</v>
      </c>
      <c r="D208" s="41">
        <v>0.01</v>
      </c>
      <c r="E208" s="41">
        <v>0</v>
      </c>
      <c r="F208" s="41">
        <f t="shared" si="3"/>
        <v>0.01</v>
      </c>
      <c r="G208" s="42">
        <v>31778</v>
      </c>
    </row>
    <row r="209" spans="1:7" s="52" customFormat="1" ht="18" customHeight="1" x14ac:dyDescent="0.25">
      <c r="A209" s="39" t="s">
        <v>526</v>
      </c>
      <c r="B209" s="40" t="s">
        <v>197</v>
      </c>
      <c r="C209" s="39" t="s">
        <v>980</v>
      </c>
      <c r="D209" s="41">
        <v>866644</v>
      </c>
      <c r="E209" s="41">
        <v>861121.07</v>
      </c>
      <c r="F209" s="41">
        <f t="shared" si="3"/>
        <v>5522.9300000000512</v>
      </c>
      <c r="G209" s="42">
        <v>18264</v>
      </c>
    </row>
    <row r="210" spans="1:7" s="52" customFormat="1" ht="24.75" customHeight="1" x14ac:dyDescent="0.25">
      <c r="A210" s="39" t="s">
        <v>527</v>
      </c>
      <c r="B210" s="40" t="s">
        <v>198</v>
      </c>
      <c r="C210" s="39" t="s">
        <v>992</v>
      </c>
      <c r="D210" s="41">
        <v>7512325</v>
      </c>
      <c r="E210" s="41">
        <v>4120859.43</v>
      </c>
      <c r="F210" s="41">
        <f t="shared" si="3"/>
        <v>3391465.57</v>
      </c>
      <c r="G210" s="42">
        <v>31048</v>
      </c>
    </row>
    <row r="211" spans="1:7" s="52" customFormat="1" ht="25.5" customHeight="1" x14ac:dyDescent="0.25">
      <c r="A211" s="39" t="s">
        <v>528</v>
      </c>
      <c r="B211" s="40" t="s">
        <v>199</v>
      </c>
      <c r="C211" s="39" t="s">
        <v>994</v>
      </c>
      <c r="D211" s="41">
        <v>1192704</v>
      </c>
      <c r="E211" s="41">
        <v>835295.54</v>
      </c>
      <c r="F211" s="41">
        <f t="shared" si="3"/>
        <v>357408.45999999996</v>
      </c>
      <c r="G211" s="42">
        <v>26665</v>
      </c>
    </row>
    <row r="212" spans="1:7" s="52" customFormat="1" ht="28.5" customHeight="1" x14ac:dyDescent="0.25">
      <c r="A212" s="39" t="s">
        <v>529</v>
      </c>
      <c r="B212" s="40" t="s">
        <v>200</v>
      </c>
      <c r="C212" s="39" t="s">
        <v>993</v>
      </c>
      <c r="D212" s="41">
        <v>180000000</v>
      </c>
      <c r="E212" s="41">
        <v>91921348.310000002</v>
      </c>
      <c r="F212" s="41">
        <f t="shared" si="3"/>
        <v>88078651.689999998</v>
      </c>
      <c r="G212" s="42">
        <v>32143</v>
      </c>
    </row>
    <row r="213" spans="1:7" s="52" customFormat="1" ht="28.5" customHeight="1" x14ac:dyDescent="0.25">
      <c r="A213" s="49" t="s">
        <v>356</v>
      </c>
      <c r="B213" s="55" t="s">
        <v>1217</v>
      </c>
      <c r="C213" s="39"/>
      <c r="D213" s="50">
        <v>39519562</v>
      </c>
      <c r="E213" s="41">
        <v>17289808.379999999</v>
      </c>
      <c r="F213" s="41">
        <f t="shared" si="3"/>
        <v>22229753.620000001</v>
      </c>
      <c r="G213" s="42"/>
    </row>
    <row r="214" spans="1:7" s="52" customFormat="1" ht="28.5" customHeight="1" x14ac:dyDescent="0.25">
      <c r="A214" s="49" t="s">
        <v>434</v>
      </c>
      <c r="B214" s="55" t="s">
        <v>1218</v>
      </c>
      <c r="C214" s="39"/>
      <c r="D214" s="50">
        <v>24881368</v>
      </c>
      <c r="E214" s="41">
        <v>14306786.6</v>
      </c>
      <c r="F214" s="41">
        <f t="shared" si="3"/>
        <v>10574581.4</v>
      </c>
      <c r="G214" s="42"/>
    </row>
    <row r="215" spans="1:7" s="52" customFormat="1" ht="28.5" customHeight="1" x14ac:dyDescent="0.25">
      <c r="A215" s="49" t="s">
        <v>321</v>
      </c>
      <c r="B215" s="55" t="s">
        <v>1219</v>
      </c>
      <c r="C215" s="39"/>
      <c r="D215" s="50">
        <v>56292329</v>
      </c>
      <c r="E215" s="41">
        <v>26738856.280000001</v>
      </c>
      <c r="F215" s="41">
        <f t="shared" si="3"/>
        <v>29553472.719999999</v>
      </c>
      <c r="G215" s="42"/>
    </row>
    <row r="216" spans="1:7" s="52" customFormat="1" ht="28.5" customHeight="1" x14ac:dyDescent="0.25">
      <c r="A216" s="49" t="s">
        <v>323</v>
      </c>
      <c r="B216" s="55" t="s">
        <v>1220</v>
      </c>
      <c r="C216" s="39"/>
      <c r="D216" s="50">
        <v>37698400</v>
      </c>
      <c r="E216" s="41">
        <v>20734120</v>
      </c>
      <c r="F216" s="41">
        <f t="shared" si="3"/>
        <v>16964280</v>
      </c>
      <c r="G216" s="42"/>
    </row>
    <row r="217" spans="1:7" s="52" customFormat="1" ht="28.5" customHeight="1" x14ac:dyDescent="0.25">
      <c r="A217" s="49" t="s">
        <v>324</v>
      </c>
      <c r="B217" s="55" t="s">
        <v>1221</v>
      </c>
      <c r="C217" s="39"/>
      <c r="D217" s="50">
        <v>12206125</v>
      </c>
      <c r="E217" s="41">
        <v>1220612.5</v>
      </c>
      <c r="F217" s="41">
        <f t="shared" si="3"/>
        <v>10985512.5</v>
      </c>
      <c r="G217" s="42"/>
    </row>
    <row r="218" spans="1:7" s="52" customFormat="1" ht="28.5" customHeight="1" x14ac:dyDescent="0.25">
      <c r="A218" s="49" t="s">
        <v>325</v>
      </c>
      <c r="B218" s="55" t="s">
        <v>1222</v>
      </c>
      <c r="C218" s="39"/>
      <c r="D218" s="50">
        <v>3015314</v>
      </c>
      <c r="E218" s="41">
        <v>1432274.15</v>
      </c>
      <c r="F218" s="41">
        <f t="shared" si="3"/>
        <v>1583039.85</v>
      </c>
      <c r="G218" s="42"/>
    </row>
    <row r="219" spans="1:7" s="52" customFormat="1" ht="28.5" customHeight="1" x14ac:dyDescent="0.25">
      <c r="A219" s="49" t="s">
        <v>326</v>
      </c>
      <c r="B219" s="55" t="s">
        <v>1223</v>
      </c>
      <c r="C219" s="39"/>
      <c r="D219" s="50">
        <v>2020161</v>
      </c>
      <c r="E219" s="41">
        <v>1136340.56</v>
      </c>
      <c r="F219" s="41">
        <f t="shared" si="3"/>
        <v>883820.44</v>
      </c>
      <c r="G219" s="42"/>
    </row>
    <row r="220" spans="1:7" s="52" customFormat="1" ht="28.5" customHeight="1" x14ac:dyDescent="0.25">
      <c r="A220" s="49" t="s">
        <v>327</v>
      </c>
      <c r="B220" s="55" t="s">
        <v>1224</v>
      </c>
      <c r="C220" s="39"/>
      <c r="D220" s="50">
        <v>1000000</v>
      </c>
      <c r="E220" s="41">
        <v>562500</v>
      </c>
      <c r="F220" s="41">
        <f t="shared" si="3"/>
        <v>437500</v>
      </c>
      <c r="G220" s="42"/>
    </row>
    <row r="221" spans="1:7" s="52" customFormat="1" ht="28.5" customHeight="1" x14ac:dyDescent="0.25">
      <c r="A221" s="49" t="s">
        <v>328</v>
      </c>
      <c r="B221" s="55" t="s">
        <v>1225</v>
      </c>
      <c r="C221" s="39"/>
      <c r="D221" s="50" t="s">
        <v>1242</v>
      </c>
      <c r="E221" s="41"/>
      <c r="F221" s="41"/>
      <c r="G221" s="42"/>
    </row>
    <row r="222" spans="1:7" s="52" customFormat="1" ht="28.5" customHeight="1" x14ac:dyDescent="0.25">
      <c r="A222" s="49" t="s">
        <v>329</v>
      </c>
      <c r="B222" s="55" t="s">
        <v>1226</v>
      </c>
      <c r="C222" s="39"/>
      <c r="D222" s="50">
        <v>3245123</v>
      </c>
      <c r="E222" s="41">
        <v>1622561.5</v>
      </c>
      <c r="F222" s="41">
        <f t="shared" ref="F222:F227" si="4">+D222-E222</f>
        <v>1622561.5</v>
      </c>
      <c r="G222" s="42"/>
    </row>
    <row r="223" spans="1:7" s="52" customFormat="1" ht="28.5" customHeight="1" x14ac:dyDescent="0.25">
      <c r="A223" s="49" t="s">
        <v>330</v>
      </c>
      <c r="B223" s="55" t="s">
        <v>1227</v>
      </c>
      <c r="C223" s="39"/>
      <c r="D223" s="50">
        <v>12500000</v>
      </c>
      <c r="E223" s="41">
        <v>7500000</v>
      </c>
      <c r="F223" s="41">
        <f t="shared" si="4"/>
        <v>5000000</v>
      </c>
      <c r="G223" s="42"/>
    </row>
    <row r="224" spans="1:7" s="52" customFormat="1" ht="28.5" customHeight="1" x14ac:dyDescent="0.25">
      <c r="A224" s="49" t="s">
        <v>331</v>
      </c>
      <c r="B224" s="55" t="s">
        <v>1228</v>
      </c>
      <c r="C224" s="39"/>
      <c r="D224" s="50">
        <v>14500000</v>
      </c>
      <c r="E224" s="41">
        <v>12868750</v>
      </c>
      <c r="F224" s="41">
        <f t="shared" si="4"/>
        <v>1631250</v>
      </c>
      <c r="G224" s="42"/>
    </row>
    <row r="225" spans="1:7" s="52" customFormat="1" ht="28.5" customHeight="1" x14ac:dyDescent="0.25">
      <c r="A225" s="49" t="s">
        <v>332</v>
      </c>
      <c r="B225" s="55" t="s">
        <v>1229</v>
      </c>
      <c r="C225" s="39"/>
      <c r="D225" s="50">
        <v>18428000</v>
      </c>
      <c r="E225" s="41">
        <v>3455250</v>
      </c>
      <c r="F225" s="41">
        <f t="shared" si="4"/>
        <v>14972750</v>
      </c>
      <c r="G225" s="42"/>
    </row>
    <row r="226" spans="1:7" s="52" customFormat="1" ht="28.5" customHeight="1" x14ac:dyDescent="0.25">
      <c r="A226" s="49" t="s">
        <v>333</v>
      </c>
      <c r="B226" s="55" t="s">
        <v>1230</v>
      </c>
      <c r="C226" s="39"/>
      <c r="D226" s="50">
        <v>8000000</v>
      </c>
      <c r="E226" s="41">
        <v>2133333.33</v>
      </c>
      <c r="F226" s="41">
        <f t="shared" si="4"/>
        <v>5866666.6699999999</v>
      </c>
      <c r="G226" s="42"/>
    </row>
    <row r="227" spans="1:7" s="52" customFormat="1" ht="28.5" customHeight="1" x14ac:dyDescent="0.25">
      <c r="A227" s="49" t="s">
        <v>334</v>
      </c>
      <c r="B227" s="55" t="s">
        <v>1231</v>
      </c>
      <c r="C227" s="39"/>
      <c r="D227" s="50">
        <v>5000000</v>
      </c>
      <c r="E227" s="41">
        <v>4437500</v>
      </c>
      <c r="F227" s="41">
        <f t="shared" si="4"/>
        <v>562500</v>
      </c>
      <c r="G227" s="42"/>
    </row>
    <row r="228" spans="1:7" s="52" customFormat="1" ht="28.5" customHeight="1" x14ac:dyDescent="0.25">
      <c r="A228" s="49" t="s">
        <v>335</v>
      </c>
      <c r="B228" s="55" t="s">
        <v>1232</v>
      </c>
      <c r="C228" s="39"/>
      <c r="D228" s="50">
        <v>500000</v>
      </c>
      <c r="E228" s="41">
        <v>500000</v>
      </c>
      <c r="F228" s="41"/>
      <c r="G228" s="42"/>
    </row>
    <row r="229" spans="1:7" s="52" customFormat="1" ht="28.5" customHeight="1" x14ac:dyDescent="0.25">
      <c r="A229" s="49" t="s">
        <v>336</v>
      </c>
      <c r="B229" s="56" t="s">
        <v>1233</v>
      </c>
      <c r="C229" s="39"/>
      <c r="D229" s="50">
        <v>6780000</v>
      </c>
      <c r="E229" s="41">
        <v>3729000</v>
      </c>
      <c r="F229" s="41">
        <f t="shared" ref="F229:F236" si="5">+D229-E229</f>
        <v>3051000</v>
      </c>
      <c r="G229" s="42"/>
    </row>
    <row r="230" spans="1:7" s="52" customFormat="1" ht="28.5" customHeight="1" x14ac:dyDescent="0.25">
      <c r="A230" s="49" t="s">
        <v>337</v>
      </c>
      <c r="B230" s="55" t="s">
        <v>1234</v>
      </c>
      <c r="C230" s="39"/>
      <c r="D230" s="50">
        <v>20000000</v>
      </c>
      <c r="E230" s="41">
        <v>9250000</v>
      </c>
      <c r="F230" s="41">
        <f t="shared" si="5"/>
        <v>10750000</v>
      </c>
      <c r="G230" s="42"/>
    </row>
    <row r="231" spans="1:7" s="52" customFormat="1" ht="28.5" customHeight="1" x14ac:dyDescent="0.25">
      <c r="A231" s="49" t="s">
        <v>338</v>
      </c>
      <c r="B231" s="55" t="s">
        <v>1235</v>
      </c>
      <c r="C231" s="39"/>
      <c r="D231" s="50">
        <v>35482200</v>
      </c>
      <c r="E231" s="41">
        <v>29716342.5</v>
      </c>
      <c r="F231" s="41">
        <f t="shared" si="5"/>
        <v>5765857.5</v>
      </c>
      <c r="G231" s="42"/>
    </row>
    <row r="232" spans="1:7" s="52" customFormat="1" ht="28.5" customHeight="1" x14ac:dyDescent="0.25">
      <c r="A232" s="49" t="s">
        <v>339</v>
      </c>
      <c r="B232" s="55" t="s">
        <v>1236</v>
      </c>
      <c r="C232" s="39"/>
      <c r="D232" s="50">
        <v>11482200</v>
      </c>
      <c r="E232" s="41">
        <v>4879935</v>
      </c>
      <c r="F232" s="41">
        <f t="shared" si="5"/>
        <v>6602265</v>
      </c>
      <c r="G232" s="42"/>
    </row>
    <row r="233" spans="1:7" s="52" customFormat="1" ht="25.5" customHeight="1" x14ac:dyDescent="0.25">
      <c r="A233" s="49" t="s">
        <v>340</v>
      </c>
      <c r="B233" s="55" t="s">
        <v>1237</v>
      </c>
      <c r="C233" s="39"/>
      <c r="D233" s="50">
        <v>10520100</v>
      </c>
      <c r="E233" s="41">
        <v>4339541.25</v>
      </c>
      <c r="F233" s="41">
        <f t="shared" si="5"/>
        <v>6180558.75</v>
      </c>
      <c r="G233" s="42"/>
    </row>
    <row r="234" spans="1:7" s="52" customFormat="1" ht="25.5" customHeight="1" x14ac:dyDescent="0.25">
      <c r="A234" s="49" t="s">
        <v>341</v>
      </c>
      <c r="B234" s="55" t="s">
        <v>1238</v>
      </c>
      <c r="C234" s="39"/>
      <c r="D234" s="50">
        <v>5840000</v>
      </c>
      <c r="E234" s="41">
        <v>3212000</v>
      </c>
      <c r="F234" s="41">
        <f t="shared" si="5"/>
        <v>2628000</v>
      </c>
      <c r="G234" s="42"/>
    </row>
    <row r="235" spans="1:7" s="52" customFormat="1" ht="25.5" customHeight="1" x14ac:dyDescent="0.25">
      <c r="A235" s="49" t="s">
        <v>342</v>
      </c>
      <c r="B235" s="55" t="s">
        <v>1239</v>
      </c>
      <c r="C235" s="39"/>
      <c r="D235" s="50">
        <v>2123120</v>
      </c>
      <c r="E235" s="41">
        <v>1450798.67</v>
      </c>
      <c r="F235" s="41">
        <f t="shared" si="5"/>
        <v>672321.33000000007</v>
      </c>
      <c r="G235" s="42"/>
    </row>
    <row r="236" spans="1:7" s="52" customFormat="1" ht="25.5" customHeight="1" x14ac:dyDescent="0.25">
      <c r="A236" s="49" t="s">
        <v>343</v>
      </c>
      <c r="B236" s="55" t="s">
        <v>1240</v>
      </c>
      <c r="C236" s="39"/>
      <c r="D236" s="50">
        <v>1600000</v>
      </c>
      <c r="E236" s="41">
        <v>820000</v>
      </c>
      <c r="F236" s="41">
        <f t="shared" si="5"/>
        <v>780000</v>
      </c>
      <c r="G236" s="42"/>
    </row>
    <row r="237" spans="1:7" s="52" customFormat="1" ht="25.5" customHeight="1" x14ac:dyDescent="0.25">
      <c r="A237" s="49" t="s">
        <v>344</v>
      </c>
      <c r="B237" s="55" t="s">
        <v>1241</v>
      </c>
      <c r="C237" s="39"/>
      <c r="D237" s="50">
        <v>800000</v>
      </c>
      <c r="E237" s="41">
        <v>800000</v>
      </c>
      <c r="F237" s="41"/>
      <c r="G237" s="42"/>
    </row>
    <row r="238" spans="1:7" ht="18.75" customHeight="1" x14ac:dyDescent="0.3">
      <c r="A238" s="46"/>
      <c r="B238" s="46" t="s">
        <v>284</v>
      </c>
      <c r="C238" s="46"/>
      <c r="D238" s="47">
        <f>SUM(D4:D237)</f>
        <v>1198826700.8999991</v>
      </c>
      <c r="E238" s="47">
        <f>SUM(E4:E237)</f>
        <v>702948819.48999977</v>
      </c>
      <c r="F238" s="47">
        <f>SUM(F4:F237)</f>
        <v>495877881.40999979</v>
      </c>
      <c r="G238" s="46"/>
    </row>
    <row r="239" spans="1:7" x14ac:dyDescent="0.3">
      <c r="D239" s="45"/>
      <c r="E239" s="67"/>
      <c r="F239" s="67"/>
    </row>
    <row r="241" spans="1:7" x14ac:dyDescent="0.3">
      <c r="A241" s="199" t="s">
        <v>1260</v>
      </c>
      <c r="B241" s="199"/>
      <c r="C241" s="199"/>
      <c r="D241" s="199"/>
      <c r="E241" s="199"/>
      <c r="F241" s="199"/>
      <c r="G241" s="199"/>
    </row>
  </sheetData>
  <mergeCells count="4">
    <mergeCell ref="A1:D1"/>
    <mergeCell ref="E1:G1"/>
    <mergeCell ref="A2:G2"/>
    <mergeCell ref="A241:G241"/>
  </mergeCells>
  <pageMargins left="0.27" right="0.17" top="0.19" bottom="0.18" header="0.18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P19" sqref="P19"/>
    </sheetView>
  </sheetViews>
  <sheetFormatPr defaultRowHeight="15" x14ac:dyDescent="0.25"/>
  <cols>
    <col min="1" max="1" width="4.85546875" bestFit="1" customWidth="1"/>
    <col min="2" max="2" width="31.140625" customWidth="1"/>
    <col min="3" max="3" width="9.85546875" customWidth="1"/>
    <col min="4" max="4" width="12.85546875" customWidth="1"/>
    <col min="5" max="5" width="7.85546875" customWidth="1"/>
    <col min="6" max="6" width="13.140625" customWidth="1"/>
    <col min="7" max="7" width="19.7109375" customWidth="1"/>
  </cols>
  <sheetData>
    <row r="1" spans="1:7" ht="50.25" customHeight="1" x14ac:dyDescent="0.25">
      <c r="A1" s="96"/>
      <c r="B1" s="96"/>
      <c r="C1" s="96"/>
      <c r="D1" s="96"/>
      <c r="E1" s="200" t="s">
        <v>1347</v>
      </c>
      <c r="F1" s="200"/>
      <c r="G1" s="200"/>
    </row>
    <row r="2" spans="1:7" ht="65.25" customHeight="1" x14ac:dyDescent="0.25">
      <c r="A2" s="198" t="s">
        <v>1349</v>
      </c>
      <c r="B2" s="198"/>
      <c r="C2" s="198"/>
      <c r="D2" s="198"/>
      <c r="E2" s="198"/>
      <c r="F2" s="198"/>
      <c r="G2" s="198"/>
    </row>
    <row r="3" spans="1:7" ht="16.5" x14ac:dyDescent="0.25">
      <c r="A3" s="201" t="s">
        <v>1284</v>
      </c>
      <c r="B3" s="201"/>
      <c r="C3" s="201"/>
      <c r="D3" s="201"/>
      <c r="E3" s="201"/>
      <c r="F3" s="201"/>
      <c r="G3" s="201"/>
    </row>
    <row r="4" spans="1:7" ht="28.5" x14ac:dyDescent="0.25">
      <c r="A4" s="99" t="s">
        <v>1285</v>
      </c>
      <c r="B4" s="99" t="s">
        <v>300</v>
      </c>
      <c r="C4" s="99" t="s">
        <v>1286</v>
      </c>
      <c r="D4" s="99" t="s">
        <v>302</v>
      </c>
      <c r="E4" s="99" t="s">
        <v>1287</v>
      </c>
      <c r="F4" s="100" t="s">
        <v>1288</v>
      </c>
      <c r="G4" s="99" t="s">
        <v>1289</v>
      </c>
    </row>
    <row r="5" spans="1:7" x14ac:dyDescent="0.25">
      <c r="A5" s="101">
        <v>1</v>
      </c>
      <c r="B5" s="101" t="s">
        <v>1290</v>
      </c>
      <c r="C5" s="101" t="s">
        <v>1291</v>
      </c>
      <c r="D5" s="101" t="s">
        <v>1292</v>
      </c>
      <c r="E5" s="101">
        <v>6</v>
      </c>
      <c r="F5" s="102">
        <v>78000</v>
      </c>
      <c r="G5" s="101" t="s">
        <v>1293</v>
      </c>
    </row>
    <row r="6" spans="1:7" x14ac:dyDescent="0.25">
      <c r="A6" s="101">
        <v>2</v>
      </c>
      <c r="B6" s="101" t="s">
        <v>1294</v>
      </c>
      <c r="C6" s="101" t="s">
        <v>1295</v>
      </c>
      <c r="D6" s="101" t="s">
        <v>1296</v>
      </c>
      <c r="E6" s="101">
        <v>1</v>
      </c>
      <c r="F6" s="102">
        <v>22400</v>
      </c>
      <c r="G6" s="101" t="s">
        <v>1293</v>
      </c>
    </row>
    <row r="7" spans="1:7" x14ac:dyDescent="0.25">
      <c r="A7" s="101">
        <v>3</v>
      </c>
      <c r="B7" s="101" t="s">
        <v>1297</v>
      </c>
      <c r="C7" s="101" t="s">
        <v>1295</v>
      </c>
      <c r="D7" s="101" t="s">
        <v>1298</v>
      </c>
      <c r="E7" s="101">
        <v>2</v>
      </c>
      <c r="F7" s="102">
        <v>48000</v>
      </c>
      <c r="G7" s="101" t="s">
        <v>1293</v>
      </c>
    </row>
    <row r="8" spans="1:7" x14ac:dyDescent="0.25">
      <c r="A8" s="101">
        <v>4</v>
      </c>
      <c r="B8" s="101" t="s">
        <v>1299</v>
      </c>
      <c r="C8" s="101" t="s">
        <v>1300</v>
      </c>
      <c r="D8" s="101" t="s">
        <v>1301</v>
      </c>
      <c r="E8" s="101">
        <v>1</v>
      </c>
      <c r="F8" s="102">
        <v>12800</v>
      </c>
      <c r="G8" s="101" t="s">
        <v>1293</v>
      </c>
    </row>
    <row r="9" spans="1:7" x14ac:dyDescent="0.25">
      <c r="A9" s="101">
        <v>5</v>
      </c>
      <c r="B9" s="101" t="s">
        <v>1302</v>
      </c>
      <c r="C9" s="101" t="s">
        <v>1291</v>
      </c>
      <c r="D9" s="101" t="s">
        <v>1303</v>
      </c>
      <c r="E9" s="101">
        <v>4</v>
      </c>
      <c r="F9" s="102">
        <v>12000</v>
      </c>
      <c r="G9" s="101" t="s">
        <v>1304</v>
      </c>
    </row>
    <row r="10" spans="1:7" x14ac:dyDescent="0.25">
      <c r="A10" s="101">
        <v>6</v>
      </c>
      <c r="B10" s="101" t="s">
        <v>1311</v>
      </c>
      <c r="C10" s="101" t="s">
        <v>1300</v>
      </c>
      <c r="D10" s="101"/>
      <c r="E10" s="101">
        <v>30</v>
      </c>
      <c r="F10" s="102">
        <v>177270</v>
      </c>
      <c r="G10" s="101" t="s">
        <v>1304</v>
      </c>
    </row>
    <row r="11" spans="1:7" x14ac:dyDescent="0.25">
      <c r="A11" s="101">
        <v>7</v>
      </c>
      <c r="B11" s="101" t="s">
        <v>1312</v>
      </c>
      <c r="C11" s="101" t="s">
        <v>1300</v>
      </c>
      <c r="D11" s="101"/>
      <c r="E11" s="101">
        <v>15</v>
      </c>
      <c r="F11" s="102">
        <v>165000</v>
      </c>
      <c r="G11" s="101" t="s">
        <v>1304</v>
      </c>
    </row>
    <row r="12" spans="1:7" x14ac:dyDescent="0.25">
      <c r="A12" s="101">
        <v>8</v>
      </c>
      <c r="B12" s="101" t="s">
        <v>1313</v>
      </c>
      <c r="C12" s="101" t="s">
        <v>1314</v>
      </c>
      <c r="D12" s="101"/>
      <c r="E12" s="101">
        <v>20</v>
      </c>
      <c r="F12" s="102">
        <v>300000</v>
      </c>
      <c r="G12" s="101" t="s">
        <v>1304</v>
      </c>
    </row>
    <row r="13" spans="1:7" x14ac:dyDescent="0.25">
      <c r="A13" s="101">
        <v>9</v>
      </c>
      <c r="B13" s="101" t="s">
        <v>1312</v>
      </c>
      <c r="C13" s="101" t="s">
        <v>1314</v>
      </c>
      <c r="D13" s="101"/>
      <c r="E13" s="101">
        <v>10</v>
      </c>
      <c r="F13" s="102">
        <v>350000</v>
      </c>
      <c r="G13" s="101" t="s">
        <v>1304</v>
      </c>
    </row>
    <row r="14" spans="1:7" x14ac:dyDescent="0.25">
      <c r="A14" s="101">
        <v>10</v>
      </c>
      <c r="B14" s="101" t="s">
        <v>1315</v>
      </c>
      <c r="C14" s="101" t="s">
        <v>1316</v>
      </c>
      <c r="D14" s="101"/>
      <c r="E14" s="101">
        <v>1</v>
      </c>
      <c r="F14" s="102">
        <v>339000</v>
      </c>
      <c r="G14" s="101" t="s">
        <v>1304</v>
      </c>
    </row>
    <row r="15" spans="1:7" x14ac:dyDescent="0.25">
      <c r="A15" s="101">
        <v>11</v>
      </c>
      <c r="B15" s="101" t="s">
        <v>1317</v>
      </c>
      <c r="C15" s="101" t="s">
        <v>1318</v>
      </c>
      <c r="D15" s="101"/>
      <c r="E15" s="101">
        <v>1</v>
      </c>
      <c r="F15" s="102">
        <v>503000</v>
      </c>
      <c r="G15" s="101" t="s">
        <v>1304</v>
      </c>
    </row>
    <row r="16" spans="1:7" x14ac:dyDescent="0.25">
      <c r="A16" s="101">
        <v>12</v>
      </c>
      <c r="B16" s="101" t="s">
        <v>1319</v>
      </c>
      <c r="C16" s="101" t="s">
        <v>1320</v>
      </c>
      <c r="D16" s="101" t="s">
        <v>1321</v>
      </c>
      <c r="E16" s="101">
        <v>1</v>
      </c>
      <c r="F16" s="102">
        <v>110000</v>
      </c>
      <c r="G16" s="101" t="s">
        <v>1304</v>
      </c>
    </row>
    <row r="17" spans="1:7" x14ac:dyDescent="0.25">
      <c r="A17" s="101">
        <v>13</v>
      </c>
      <c r="B17" s="101" t="s">
        <v>1312</v>
      </c>
      <c r="C17" s="101" t="s">
        <v>1320</v>
      </c>
      <c r="D17" s="101" t="s">
        <v>1322</v>
      </c>
      <c r="E17" s="101">
        <v>7</v>
      </c>
      <c r="F17" s="102">
        <v>420000</v>
      </c>
      <c r="G17" s="101" t="s">
        <v>1304</v>
      </c>
    </row>
    <row r="18" spans="1:7" x14ac:dyDescent="0.25">
      <c r="A18" s="101">
        <v>14</v>
      </c>
      <c r="B18" s="101" t="s">
        <v>1323</v>
      </c>
      <c r="C18" s="101" t="s">
        <v>1320</v>
      </c>
      <c r="D18" s="101" t="s">
        <v>1324</v>
      </c>
      <c r="E18" s="101" t="s">
        <v>1325</v>
      </c>
      <c r="F18" s="102">
        <v>420000</v>
      </c>
      <c r="G18" s="101" t="s">
        <v>1304</v>
      </c>
    </row>
    <row r="19" spans="1:7" x14ac:dyDescent="0.25">
      <c r="A19" s="101">
        <v>15</v>
      </c>
      <c r="B19" s="101" t="s">
        <v>1326</v>
      </c>
      <c r="C19" s="101" t="s">
        <v>1320</v>
      </c>
      <c r="D19" s="101"/>
      <c r="E19" s="101">
        <v>1</v>
      </c>
      <c r="F19" s="102">
        <v>120000</v>
      </c>
      <c r="G19" s="101" t="s">
        <v>1304</v>
      </c>
    </row>
    <row r="20" spans="1:7" x14ac:dyDescent="0.25">
      <c r="A20" s="101">
        <v>16</v>
      </c>
      <c r="B20" s="101" t="s">
        <v>1327</v>
      </c>
      <c r="C20" s="101" t="s">
        <v>1320</v>
      </c>
      <c r="D20" s="101"/>
      <c r="E20" s="101">
        <v>6</v>
      </c>
      <c r="F20" s="102">
        <v>420000</v>
      </c>
      <c r="G20" s="101" t="s">
        <v>1304</v>
      </c>
    </row>
    <row r="21" spans="1:7" x14ac:dyDescent="0.25">
      <c r="A21" s="101">
        <v>17</v>
      </c>
      <c r="B21" s="101" t="s">
        <v>1312</v>
      </c>
      <c r="C21" s="101" t="s">
        <v>1318</v>
      </c>
      <c r="D21" s="101" t="s">
        <v>1328</v>
      </c>
      <c r="E21" s="101">
        <v>7</v>
      </c>
      <c r="F21" s="102">
        <v>420000</v>
      </c>
      <c r="G21" s="101" t="s">
        <v>1304</v>
      </c>
    </row>
    <row r="22" spans="1:7" x14ac:dyDescent="0.25">
      <c r="A22" s="101">
        <v>18</v>
      </c>
      <c r="B22" s="101" t="s">
        <v>1323</v>
      </c>
      <c r="C22" s="101" t="s">
        <v>1318</v>
      </c>
      <c r="D22" s="101" t="s">
        <v>1329</v>
      </c>
      <c r="E22" s="101" t="s">
        <v>1325</v>
      </c>
      <c r="F22" s="102">
        <v>420000</v>
      </c>
      <c r="G22" s="101" t="s">
        <v>1304</v>
      </c>
    </row>
    <row r="23" spans="1:7" ht="27" x14ac:dyDescent="0.25">
      <c r="A23" s="101">
        <v>19</v>
      </c>
      <c r="B23" s="111" t="s">
        <v>1330</v>
      </c>
      <c r="C23" s="104" t="s">
        <v>1300</v>
      </c>
      <c r="D23" s="104"/>
      <c r="E23" s="104">
        <v>5</v>
      </c>
      <c r="F23" s="105">
        <v>218000</v>
      </c>
      <c r="G23" s="101" t="s">
        <v>1304</v>
      </c>
    </row>
    <row r="24" spans="1:7" x14ac:dyDescent="0.25">
      <c r="A24" s="101">
        <v>20</v>
      </c>
      <c r="B24" s="104" t="s">
        <v>1127</v>
      </c>
      <c r="C24" s="104" t="s">
        <v>1300</v>
      </c>
      <c r="D24" s="104"/>
      <c r="E24" s="104">
        <v>7</v>
      </c>
      <c r="F24" s="105">
        <v>56000</v>
      </c>
      <c r="G24" s="101" t="s">
        <v>1304</v>
      </c>
    </row>
    <row r="25" spans="1:7" x14ac:dyDescent="0.25">
      <c r="A25" s="101">
        <v>21</v>
      </c>
      <c r="B25" s="106" t="s">
        <v>1305</v>
      </c>
      <c r="C25" s="106" t="s">
        <v>1300</v>
      </c>
      <c r="D25" s="106" t="s">
        <v>1306</v>
      </c>
      <c r="E25" s="106">
        <v>8</v>
      </c>
      <c r="F25" s="107">
        <v>88000</v>
      </c>
      <c r="G25" s="103" t="s">
        <v>1307</v>
      </c>
    </row>
    <row r="26" spans="1:7" x14ac:dyDescent="0.25">
      <c r="A26" s="101">
        <v>22</v>
      </c>
      <c r="B26" s="104" t="s">
        <v>301</v>
      </c>
      <c r="C26" s="104" t="s">
        <v>1300</v>
      </c>
      <c r="D26" s="104" t="s">
        <v>1308</v>
      </c>
      <c r="E26" s="104">
        <v>30</v>
      </c>
      <c r="F26" s="105">
        <v>156000</v>
      </c>
      <c r="G26" s="103" t="s">
        <v>1307</v>
      </c>
    </row>
    <row r="27" spans="1:7" x14ac:dyDescent="0.25">
      <c r="A27" s="101">
        <v>23</v>
      </c>
      <c r="B27" s="104" t="s">
        <v>1309</v>
      </c>
      <c r="C27" s="104" t="s">
        <v>1300</v>
      </c>
      <c r="D27" s="104" t="s">
        <v>1310</v>
      </c>
      <c r="E27" s="104">
        <v>1</v>
      </c>
      <c r="F27" s="105">
        <v>32000</v>
      </c>
      <c r="G27" s="103" t="s">
        <v>1307</v>
      </c>
    </row>
    <row r="28" spans="1:7" x14ac:dyDescent="0.25">
      <c r="A28" s="101">
        <v>24</v>
      </c>
      <c r="B28" s="101" t="s">
        <v>1331</v>
      </c>
      <c r="C28" s="101" t="s">
        <v>1332</v>
      </c>
      <c r="D28" s="101"/>
      <c r="E28" s="101">
        <v>12</v>
      </c>
      <c r="F28" s="108">
        <v>302400</v>
      </c>
      <c r="G28" s="101" t="s">
        <v>1304</v>
      </c>
    </row>
    <row r="29" spans="1:7" x14ac:dyDescent="0.25">
      <c r="A29" s="101">
        <v>25</v>
      </c>
      <c r="B29" s="101" t="s">
        <v>1331</v>
      </c>
      <c r="C29" s="101" t="s">
        <v>1332</v>
      </c>
      <c r="D29" s="101"/>
      <c r="E29" s="101" t="s">
        <v>1333</v>
      </c>
      <c r="F29" s="108">
        <v>340000</v>
      </c>
      <c r="G29" s="101" t="s">
        <v>1304</v>
      </c>
    </row>
    <row r="30" spans="1:7" x14ac:dyDescent="0.25">
      <c r="A30" s="109"/>
      <c r="B30" s="109" t="s">
        <v>284</v>
      </c>
      <c r="C30" s="109"/>
      <c r="D30" s="109"/>
      <c r="E30" s="109"/>
      <c r="F30" s="110">
        <f>SUM(F5:F29)</f>
        <v>5529870</v>
      </c>
      <c r="G30" s="109"/>
    </row>
    <row r="31" spans="1:7" x14ac:dyDescent="0.25">
      <c r="A31" s="202" t="s">
        <v>1334</v>
      </c>
      <c r="B31" s="202"/>
      <c r="C31" s="202"/>
      <c r="D31" s="202"/>
      <c r="E31" s="202"/>
      <c r="F31" s="202"/>
      <c r="G31" s="202"/>
    </row>
    <row r="32" spans="1:7" ht="28.5" x14ac:dyDescent="0.25">
      <c r="A32" s="99" t="s">
        <v>1285</v>
      </c>
      <c r="B32" s="99" t="s">
        <v>300</v>
      </c>
      <c r="C32" s="99" t="s">
        <v>1286</v>
      </c>
      <c r="D32" s="99" t="s">
        <v>302</v>
      </c>
      <c r="E32" s="99" t="s">
        <v>1287</v>
      </c>
      <c r="F32" s="100" t="s">
        <v>1288</v>
      </c>
      <c r="G32" s="99" t="s">
        <v>1289</v>
      </c>
    </row>
    <row r="33" spans="1:7" x14ac:dyDescent="0.25">
      <c r="A33" s="104">
        <v>1</v>
      </c>
      <c r="B33" s="104" t="s">
        <v>1335</v>
      </c>
      <c r="C33" s="104" t="s">
        <v>1336</v>
      </c>
      <c r="D33" s="104" t="s">
        <v>1337</v>
      </c>
      <c r="E33" s="104">
        <v>2</v>
      </c>
      <c r="F33" s="105">
        <v>14000</v>
      </c>
      <c r="G33" s="104" t="s">
        <v>1338</v>
      </c>
    </row>
    <row r="34" spans="1:7" x14ac:dyDescent="0.25">
      <c r="A34" s="104">
        <v>2</v>
      </c>
      <c r="B34" s="104" t="s">
        <v>1339</v>
      </c>
      <c r="C34" s="104" t="s">
        <v>1340</v>
      </c>
      <c r="D34" s="104" t="s">
        <v>1341</v>
      </c>
      <c r="E34" s="104">
        <v>15</v>
      </c>
      <c r="F34" s="105">
        <v>75000</v>
      </c>
      <c r="G34" s="104" t="s">
        <v>1342</v>
      </c>
    </row>
    <row r="35" spans="1:7" x14ac:dyDescent="0.25">
      <c r="A35" s="104">
        <v>3</v>
      </c>
      <c r="B35" s="104" t="s">
        <v>1343</v>
      </c>
      <c r="C35" s="104" t="s">
        <v>1291</v>
      </c>
      <c r="D35" s="104" t="s">
        <v>1344</v>
      </c>
      <c r="E35" s="104">
        <v>2</v>
      </c>
      <c r="F35" s="105">
        <v>14000</v>
      </c>
      <c r="G35" s="104" t="s">
        <v>1342</v>
      </c>
    </row>
    <row r="36" spans="1:7" x14ac:dyDescent="0.25">
      <c r="A36" s="104">
        <v>4</v>
      </c>
      <c r="B36" s="104" t="s">
        <v>1297</v>
      </c>
      <c r="C36" s="104" t="s">
        <v>1345</v>
      </c>
      <c r="D36" s="104"/>
      <c r="E36" s="104">
        <v>1</v>
      </c>
      <c r="F36" s="105">
        <v>8000</v>
      </c>
      <c r="G36" s="104" t="s">
        <v>1307</v>
      </c>
    </row>
    <row r="37" spans="1:7" x14ac:dyDescent="0.25">
      <c r="A37" s="104">
        <v>5</v>
      </c>
      <c r="B37" s="104" t="s">
        <v>1196</v>
      </c>
      <c r="C37" s="104" t="s">
        <v>1300</v>
      </c>
      <c r="D37" s="104"/>
      <c r="E37" s="104">
        <v>5</v>
      </c>
      <c r="F37" s="105">
        <v>218000</v>
      </c>
      <c r="G37" s="104" t="s">
        <v>1346</v>
      </c>
    </row>
    <row r="38" spans="1:7" x14ac:dyDescent="0.25">
      <c r="A38" s="104">
        <v>6</v>
      </c>
      <c r="B38" s="104" t="s">
        <v>1198</v>
      </c>
      <c r="C38" s="104" t="s">
        <v>1300</v>
      </c>
      <c r="D38" s="104"/>
      <c r="E38" s="104">
        <v>4</v>
      </c>
      <c r="F38" s="105">
        <v>32000</v>
      </c>
      <c r="G38" s="104" t="s">
        <v>1346</v>
      </c>
    </row>
    <row r="39" spans="1:7" x14ac:dyDescent="0.25">
      <c r="A39" s="109"/>
      <c r="B39" s="109" t="s">
        <v>284</v>
      </c>
      <c r="C39" s="109"/>
      <c r="D39" s="109"/>
      <c r="E39" s="109"/>
      <c r="F39" s="110">
        <v>361000</v>
      </c>
      <c r="G39" s="109"/>
    </row>
    <row r="41" spans="1:7" ht="16.5" x14ac:dyDescent="0.25">
      <c r="A41" s="199" t="s">
        <v>1348</v>
      </c>
      <c r="B41" s="199"/>
      <c r="C41" s="199"/>
      <c r="D41" s="199"/>
      <c r="E41" s="199"/>
      <c r="F41" s="199"/>
      <c r="G41" s="199"/>
    </row>
    <row r="42" spans="1:7" ht="16.5" x14ac:dyDescent="0.25">
      <c r="A42" s="97"/>
      <c r="B42" s="98"/>
      <c r="C42" s="97"/>
      <c r="D42" s="98"/>
      <c r="E42" s="98"/>
      <c r="F42" s="98"/>
      <c r="G42" s="97"/>
    </row>
  </sheetData>
  <mergeCells count="5">
    <mergeCell ref="A2:G2"/>
    <mergeCell ref="A41:G41"/>
    <mergeCell ref="E1:G1"/>
    <mergeCell ref="A3:G3"/>
    <mergeCell ref="A31:G31"/>
  </mergeCells>
  <pageMargins left="0.2" right="0.2" top="0.2" bottom="0.2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Sheet1</vt:lpstr>
      <vt:lpstr>avagani</vt:lpstr>
      <vt:lpstr>հավելված 2</vt:lpstr>
      <vt:lpstr>հավելված 3</vt:lpstr>
      <vt:lpstr>հավելված 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2024-11-26T10:07:24Z</dcterms:modified>
</cp:coreProperties>
</file>