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64D9B498-6CC6-48FC-A60F-FF03663206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v1" sheetId="10" r:id="rId1"/>
  </sheets>
  <definedNames>
    <definedName name="_xlnm._FilterDatabase" localSheetId="0" hidden="1">'tiv1'!$A$6:$L$78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0" l="1"/>
  <c r="L53" i="10"/>
  <c r="E77" i="10"/>
  <c r="I77" i="10"/>
  <c r="C77" i="10"/>
  <c r="L76" i="10"/>
  <c r="I76" i="10"/>
  <c r="L75" i="10"/>
  <c r="I75" i="10"/>
  <c r="L74" i="10"/>
  <c r="I74" i="10"/>
  <c r="L73" i="10"/>
  <c r="I73" i="10"/>
  <c r="L72" i="10"/>
  <c r="L77" i="10" s="1"/>
  <c r="I72" i="10"/>
  <c r="I71" i="10"/>
  <c r="L52" i="10" l="1"/>
  <c r="L54" i="10"/>
  <c r="L55" i="10"/>
  <c r="L56" i="10"/>
  <c r="L57" i="10"/>
  <c r="L59" i="10"/>
  <c r="L51" i="10"/>
  <c r="C60" i="10" l="1"/>
  <c r="C38" i="10"/>
  <c r="C26" i="10"/>
  <c r="I10" i="10" l="1"/>
  <c r="I12" i="10"/>
  <c r="I14" i="10"/>
  <c r="I15" i="10"/>
  <c r="I16" i="10"/>
  <c r="I26" i="10"/>
  <c r="I27" i="10"/>
  <c r="I29" i="10"/>
  <c r="I32" i="10"/>
  <c r="I33" i="10"/>
  <c r="I38" i="10"/>
  <c r="I39" i="10"/>
  <c r="I41" i="10"/>
  <c r="I43" i="10"/>
  <c r="I44" i="10"/>
  <c r="I47" i="10"/>
  <c r="I49" i="10"/>
  <c r="I50" i="10"/>
  <c r="I51" i="10"/>
  <c r="I52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K7" i="10"/>
  <c r="I7" i="10" l="1"/>
  <c r="E58" i="10" l="1"/>
  <c r="E60" i="10" l="1"/>
  <c r="L58" i="10"/>
  <c r="L60" i="10" s="1"/>
  <c r="J44" i="10"/>
  <c r="J41" i="10"/>
  <c r="J40" i="10"/>
  <c r="J32" i="10"/>
  <c r="J29" i="10"/>
  <c r="J28" i="10"/>
  <c r="J16" i="10"/>
  <c r="J12" i="10"/>
  <c r="J11" i="10"/>
  <c r="J8" i="10"/>
  <c r="J7" i="10"/>
  <c r="K40" i="10" l="1"/>
  <c r="K28" i="10"/>
  <c r="I40" i="10" l="1"/>
  <c r="I28" i="10"/>
  <c r="K11" i="10"/>
  <c r="K8" i="10"/>
  <c r="I8" i="10" l="1"/>
  <c r="I11" i="10"/>
  <c r="I45" i="10" l="1"/>
  <c r="I46" i="10"/>
  <c r="I48" i="10"/>
  <c r="I31" i="10"/>
  <c r="I34" i="10"/>
  <c r="I35" i="10"/>
  <c r="I36" i="10"/>
  <c r="I37" i="10"/>
  <c r="I19" i="10"/>
  <c r="I20" i="10"/>
  <c r="I21" i="10"/>
  <c r="I22" i="10"/>
  <c r="I23" i="10"/>
  <c r="I24" i="10"/>
  <c r="I25" i="10"/>
  <c r="I9" i="10" l="1"/>
  <c r="F42" i="10"/>
  <c r="F30" i="10"/>
  <c r="I30" i="10" s="1"/>
  <c r="F13" i="10"/>
  <c r="I13" i="10" s="1"/>
  <c r="F18" i="10"/>
  <c r="I18" i="10" s="1"/>
  <c r="F17" i="10"/>
  <c r="I17" i="10" s="1"/>
  <c r="J42" i="10" l="1"/>
  <c r="I42" i="10"/>
  <c r="J18" i="10"/>
  <c r="J13" i="10"/>
  <c r="J30" i="10"/>
  <c r="J17" i="10"/>
  <c r="G42" i="10"/>
  <c r="I78" i="10" l="1"/>
  <c r="G41" i="10" l="1"/>
  <c r="G43" i="10"/>
  <c r="G44" i="10"/>
  <c r="G45" i="10"/>
  <c r="G46" i="10"/>
  <c r="G47" i="10"/>
  <c r="G48" i="10"/>
  <c r="G40" i="10"/>
  <c r="G29" i="10"/>
  <c r="G30" i="10"/>
  <c r="G31" i="10"/>
  <c r="G32" i="10"/>
  <c r="G33" i="10"/>
  <c r="G34" i="10"/>
  <c r="G35" i="10"/>
  <c r="G36" i="10"/>
  <c r="G37" i="10"/>
  <c r="G28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G49" i="10" l="1"/>
  <c r="G38" i="10"/>
  <c r="G26" i="10"/>
  <c r="G78" i="10" l="1"/>
  <c r="C49" i="10"/>
  <c r="C78" i="10" s="1"/>
  <c r="E41" i="10"/>
  <c r="L41" i="10" s="1"/>
  <c r="E42" i="10"/>
  <c r="L42" i="10" s="1"/>
  <c r="E43" i="10"/>
  <c r="L43" i="10" s="1"/>
  <c r="E44" i="10"/>
  <c r="L44" i="10" s="1"/>
  <c r="E45" i="10"/>
  <c r="L45" i="10" s="1"/>
  <c r="E46" i="10"/>
  <c r="L46" i="10" s="1"/>
  <c r="E47" i="10"/>
  <c r="L47" i="10" s="1"/>
  <c r="E48" i="10"/>
  <c r="L48" i="10" s="1"/>
  <c r="E40" i="10"/>
  <c r="L40" i="10" s="1"/>
  <c r="E29" i="10"/>
  <c r="L29" i="10" s="1"/>
  <c r="E30" i="10"/>
  <c r="L30" i="10" s="1"/>
  <c r="E31" i="10"/>
  <c r="L31" i="10" s="1"/>
  <c r="E32" i="10"/>
  <c r="L32" i="10" s="1"/>
  <c r="E33" i="10"/>
  <c r="L33" i="10" s="1"/>
  <c r="E34" i="10"/>
  <c r="L34" i="10" s="1"/>
  <c r="E35" i="10"/>
  <c r="L35" i="10" s="1"/>
  <c r="E36" i="10"/>
  <c r="L36" i="10" s="1"/>
  <c r="E37" i="10"/>
  <c r="L37" i="10" s="1"/>
  <c r="E28" i="10"/>
  <c r="L28" i="10" s="1"/>
  <c r="E11" i="10"/>
  <c r="L11" i="10" s="1"/>
  <c r="E8" i="10"/>
  <c r="L8" i="10" s="1"/>
  <c r="E9" i="10"/>
  <c r="L9" i="10" s="1"/>
  <c r="E12" i="10"/>
  <c r="L12" i="10" s="1"/>
  <c r="E13" i="10"/>
  <c r="L13" i="10" s="1"/>
  <c r="E14" i="10"/>
  <c r="L14" i="10" s="1"/>
  <c r="E15" i="10"/>
  <c r="L15" i="10" s="1"/>
  <c r="E16" i="10"/>
  <c r="L16" i="10" s="1"/>
  <c r="E17" i="10"/>
  <c r="L17" i="10" s="1"/>
  <c r="E18" i="10"/>
  <c r="L18" i="10" s="1"/>
  <c r="E19" i="10"/>
  <c r="L19" i="10" s="1"/>
  <c r="E20" i="10"/>
  <c r="L20" i="10" s="1"/>
  <c r="E21" i="10"/>
  <c r="L21" i="10" s="1"/>
  <c r="E22" i="10"/>
  <c r="L22" i="10" s="1"/>
  <c r="E23" i="10"/>
  <c r="L23" i="10" s="1"/>
  <c r="E24" i="10"/>
  <c r="L24" i="10" s="1"/>
  <c r="E25" i="10"/>
  <c r="L25" i="10" s="1"/>
  <c r="E7" i="10"/>
  <c r="L7" i="10" s="1"/>
  <c r="L26" i="10" l="1"/>
  <c r="L49" i="10"/>
  <c r="L38" i="10"/>
  <c r="E38" i="10"/>
  <c r="E26" i="10"/>
  <c r="E49" i="10"/>
  <c r="L78" i="10" l="1"/>
  <c r="E78" i="10"/>
</calcChain>
</file>

<file path=xl/sharedStrings.xml><?xml version="1.0" encoding="utf-8"?>
<sst xmlns="http://schemas.openxmlformats.org/spreadsheetml/2006/main" count="84" uniqueCount="42">
  <si>
    <t>Հ/Հ</t>
  </si>
  <si>
    <t>Տնօրեն</t>
  </si>
  <si>
    <t>Գործավար</t>
  </si>
  <si>
    <t>Տնտեսվար</t>
  </si>
  <si>
    <t>Հավաքարար</t>
  </si>
  <si>
    <t>Պահակ</t>
  </si>
  <si>
    <t>Գլխավոր հաշվապահ</t>
  </si>
  <si>
    <t>Սիսիան քաղաք, 5 խումբ</t>
  </si>
  <si>
    <t>Մեթոդիստ ուս. գծով տնօրենի տեղակալ</t>
  </si>
  <si>
    <t>Դաստիարակ</t>
  </si>
  <si>
    <t>Սոց.մանկավարժ</t>
  </si>
  <si>
    <t>Խոհարար</t>
  </si>
  <si>
    <t>Խոհարարի օգնական</t>
  </si>
  <si>
    <t>Դաստիարակի օգնական</t>
  </si>
  <si>
    <t>Երաժիշտ</t>
  </si>
  <si>
    <t>Ֆիզկուլտուրայի հրահանգիչ</t>
  </si>
  <si>
    <t>Լվացարար</t>
  </si>
  <si>
    <t>Բուժքույր</t>
  </si>
  <si>
    <t>Դռնապան</t>
  </si>
  <si>
    <t>Դերձակ</t>
  </si>
  <si>
    <t>Օժանդակ բանվոր</t>
  </si>
  <si>
    <t>Անգեղակոթ բնակավայր, 2 խումբ</t>
  </si>
  <si>
    <t>Ընդամենը Անգեղակոթ</t>
  </si>
  <si>
    <t>Շաղատ բնակավայր, 2 խումբ</t>
  </si>
  <si>
    <t>ԸՆդամենը Շաղատ</t>
  </si>
  <si>
    <t>Ընդամենը Սիսիան</t>
  </si>
  <si>
    <t>Պաշտոնային դրույքաչափ</t>
  </si>
  <si>
    <t>Ընդամենը</t>
  </si>
  <si>
    <t>Հ Ա Ս Տ Ի Ք Ա Ց ՈՒ Ց Ա Կ
 «ՍԻՍԻԱՆԻ ՀԱՄԱՅՆՔԻ ԹԻՎ 1 ՆՈՒՀ» ՀՈԱԿ</t>
  </si>
  <si>
    <t xml:space="preserve">Հաստիքի անվանումը
</t>
  </si>
  <si>
    <t>Աշխատավարձն՝ըստ դրույքաչափի</t>
  </si>
  <si>
    <t>Հաստիքային միավոր</t>
  </si>
  <si>
    <t>Աշխատակիցների թվաքանակ</t>
  </si>
  <si>
    <t>Ծղուկ բնակավայր, 1 խումբ</t>
  </si>
  <si>
    <t>Սառնակունք  բնակավայր, 1 խումբ</t>
  </si>
  <si>
    <t>Ընդամենը Ծղուկ</t>
  </si>
  <si>
    <t>Աշխատավարձն՝ ըստ դրույքաչափի</t>
  </si>
  <si>
    <t>Սառնակունք բնակավայր, 1 խումբ</t>
  </si>
  <si>
    <t>(11 խումբ)</t>
  </si>
  <si>
    <t>Ընդամենը Սառնակունք</t>
  </si>
  <si>
    <t xml:space="preserve">Համայնքապետարանի աշխատակազմի քարտուղար՝                                  Կ․ Իվանյան </t>
  </si>
  <si>
    <t>Հավելված
ՀՀ Սյունիքի մարզի Սիսիան համայնքի ավագանու 2024թ. հունիսի 14-ի թիվ 072-Ա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</si>
</sst>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դ_ր_._-;\-* #,##0.00\ _դ_ր_._-;_-* &quot;-&quot;??\ _դ_ր_._-;_-@_-"/>
    <numFmt numFmtId="165" formatCode="_-* #,##0\ _֏_-;\-* #,##0\ _֏_-;_-* &quot;-&quot;\ _֏_-;_-@_-"/>
    <numFmt numFmtId="166" formatCode="_-* #,##0\ _դ_ր_._-;\-* #,##0\ _դ_ր_._-;_-* &quot;-&quot;??\ _դ_ր_.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1"/>
      <color indexed="8"/>
      <name val="Arial LatArm"/>
      <family val="2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indexed="8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b/>
      <i/>
      <sz val="10"/>
      <name val="GHEA Grapalat"/>
      <family val="3"/>
    </font>
    <font>
      <b/>
      <i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theme="1"/>
      <name val="GHEA Grapalat"/>
      <family val="3"/>
    </font>
    <font>
      <sz val="8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6" fillId="0" borderId="4" xfId="2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6" xfId="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6" fillId="0" borderId="4" xfId="2" applyNumberFormat="1" applyFont="1" applyFill="1" applyBorder="1" applyAlignment="1">
      <alignment horizontal="center" vertical="center" wrapText="1"/>
    </xf>
    <xf numFmtId="166" fontId="13" fillId="0" borderId="3" xfId="1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/>
    </xf>
    <xf numFmtId="166" fontId="17" fillId="0" borderId="3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3" xfId="2" applyNumberFormat="1" applyFont="1" applyFill="1" applyBorder="1" applyAlignment="1">
      <alignment horizontal="center" vertical="center" wrapText="1"/>
    </xf>
    <xf numFmtId="0" fontId="16" fillId="0" borderId="4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3">
    <cellStyle name="Normal 26_HASTIQ popoxvac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workbookViewId="0">
      <selection activeCell="Y12" sqref="Y12"/>
    </sheetView>
  </sheetViews>
  <sheetFormatPr defaultRowHeight="17.25" x14ac:dyDescent="0.25"/>
  <cols>
    <col min="1" max="1" width="4.5703125" style="2" customWidth="1"/>
    <col min="2" max="2" width="21.140625" style="2" customWidth="1"/>
    <col min="3" max="3" width="11.28515625" style="2" customWidth="1"/>
    <col min="4" max="4" width="12.85546875" style="2" customWidth="1"/>
    <col min="5" max="5" width="9.85546875" style="2" customWidth="1"/>
    <col min="6" max="8" width="18.7109375" style="2" hidden="1" customWidth="1"/>
    <col min="9" max="9" width="6.85546875" style="46" hidden="1" customWidth="1"/>
    <col min="10" max="10" width="10.140625" style="2" hidden="1" customWidth="1"/>
    <col min="11" max="11" width="18.5703125" style="2" customWidth="1"/>
    <col min="12" max="12" width="18.28515625" style="2" customWidth="1"/>
    <col min="13" max="16384" width="9.140625" style="2"/>
  </cols>
  <sheetData>
    <row r="1" spans="1:12" ht="42.75" customHeight="1" x14ac:dyDescent="0.25">
      <c r="K1" s="67" t="s">
        <v>41</v>
      </c>
      <c r="L1" s="68"/>
    </row>
    <row r="2" spans="1:12" ht="33" customHeight="1" x14ac:dyDescent="0.25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5.5" customHeight="1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28" t="s">
        <v>38</v>
      </c>
    </row>
    <row r="4" spans="1:12" ht="43.5" customHeight="1" x14ac:dyDescent="0.25">
      <c r="A4" s="75" t="s">
        <v>0</v>
      </c>
      <c r="B4" s="75" t="s">
        <v>29</v>
      </c>
      <c r="C4" s="75" t="s">
        <v>32</v>
      </c>
      <c r="D4" s="75" t="s">
        <v>31</v>
      </c>
      <c r="E4" s="75" t="s">
        <v>31</v>
      </c>
      <c r="F4" s="75" t="s">
        <v>26</v>
      </c>
      <c r="G4" s="75" t="s">
        <v>30</v>
      </c>
      <c r="H4" s="29"/>
      <c r="I4" s="41"/>
      <c r="J4" s="29"/>
      <c r="K4" s="76" t="s">
        <v>26</v>
      </c>
      <c r="L4" s="72" t="s">
        <v>36</v>
      </c>
    </row>
    <row r="5" spans="1:12" ht="14.25" customHeight="1" x14ac:dyDescent="0.25">
      <c r="A5" s="75"/>
      <c r="B5" s="75"/>
      <c r="C5" s="75"/>
      <c r="D5" s="75"/>
      <c r="E5" s="75"/>
      <c r="F5" s="75"/>
      <c r="G5" s="75"/>
      <c r="H5" s="29"/>
      <c r="I5" s="41"/>
      <c r="J5" s="29"/>
      <c r="K5" s="76"/>
      <c r="L5" s="72"/>
    </row>
    <row r="6" spans="1:12" x14ac:dyDescent="0.25">
      <c r="A6" s="19">
        <v>1</v>
      </c>
      <c r="B6" s="20">
        <v>2</v>
      </c>
      <c r="C6" s="20">
        <v>3</v>
      </c>
      <c r="D6" s="11">
        <v>4</v>
      </c>
      <c r="E6" s="11">
        <v>5</v>
      </c>
      <c r="F6" s="11">
        <v>6</v>
      </c>
      <c r="G6" s="20">
        <v>7</v>
      </c>
      <c r="H6" s="30"/>
      <c r="I6" s="42"/>
      <c r="J6" s="30"/>
      <c r="K6" s="27">
        <v>6</v>
      </c>
      <c r="L6" s="58">
        <v>7</v>
      </c>
    </row>
    <row r="7" spans="1:12" ht="15" customHeight="1" x14ac:dyDescent="0.25">
      <c r="A7" s="3">
        <v>1</v>
      </c>
      <c r="B7" s="8" t="s">
        <v>1</v>
      </c>
      <c r="C7" s="7">
        <v>1</v>
      </c>
      <c r="D7" s="3">
        <v>1</v>
      </c>
      <c r="E7" s="3">
        <f>C7*D7</f>
        <v>1</v>
      </c>
      <c r="F7" s="4">
        <v>180000</v>
      </c>
      <c r="G7" s="4">
        <f>F7*C7*D7</f>
        <v>180000</v>
      </c>
      <c r="H7" s="36">
        <v>0.08</v>
      </c>
      <c r="I7" s="43">
        <f>K7-F7</f>
        <v>14400</v>
      </c>
      <c r="J7" s="36">
        <f>F7*H7</f>
        <v>14400</v>
      </c>
      <c r="K7" s="62">
        <f>+F7*H7+F7</f>
        <v>194400</v>
      </c>
      <c r="L7" s="37">
        <f>E7*K7</f>
        <v>194400</v>
      </c>
    </row>
    <row r="8" spans="1:12" ht="24" customHeight="1" x14ac:dyDescent="0.25">
      <c r="A8" s="3">
        <v>2</v>
      </c>
      <c r="B8" s="8" t="s">
        <v>6</v>
      </c>
      <c r="C8" s="7">
        <v>1</v>
      </c>
      <c r="D8" s="3">
        <v>1</v>
      </c>
      <c r="E8" s="3">
        <f t="shared" ref="E8:E25" si="0">C8*D8</f>
        <v>1</v>
      </c>
      <c r="F8" s="4">
        <v>115000</v>
      </c>
      <c r="G8" s="4">
        <f t="shared" ref="G8:G25" si="1">F8*C8*D8</f>
        <v>115000</v>
      </c>
      <c r="H8" s="35">
        <v>0.08</v>
      </c>
      <c r="I8" s="43">
        <f t="shared" ref="I8:I63" si="2">K8-F8</f>
        <v>9200</v>
      </c>
      <c r="J8" s="31">
        <f>F8*H8</f>
        <v>9200</v>
      </c>
      <c r="K8" s="62">
        <f>+F8*H8+F8</f>
        <v>124200</v>
      </c>
      <c r="L8" s="37">
        <f t="shared" ref="L8:L9" si="3">E8*K8</f>
        <v>124200</v>
      </c>
    </row>
    <row r="9" spans="1:12" ht="21.75" customHeight="1" x14ac:dyDescent="0.25">
      <c r="A9" s="3">
        <v>3</v>
      </c>
      <c r="B9" s="8" t="s">
        <v>2</v>
      </c>
      <c r="C9" s="7">
        <v>1</v>
      </c>
      <c r="D9" s="3">
        <v>1</v>
      </c>
      <c r="E9" s="3">
        <f t="shared" si="0"/>
        <v>1</v>
      </c>
      <c r="F9" s="4">
        <v>91275</v>
      </c>
      <c r="G9" s="4">
        <f t="shared" si="1"/>
        <v>91275</v>
      </c>
      <c r="H9" s="31">
        <v>8725</v>
      </c>
      <c r="I9" s="43">
        <f t="shared" si="2"/>
        <v>12725</v>
      </c>
      <c r="J9" s="31"/>
      <c r="K9" s="62">
        <v>104000</v>
      </c>
      <c r="L9" s="37">
        <f t="shared" si="3"/>
        <v>104000</v>
      </c>
    </row>
    <row r="10" spans="1:12" s="21" customFormat="1" ht="36" customHeight="1" x14ac:dyDescent="0.25">
      <c r="A10" s="12"/>
      <c r="B10" s="13" t="s">
        <v>7</v>
      </c>
      <c r="C10" s="15"/>
      <c r="D10" s="12"/>
      <c r="E10" s="3"/>
      <c r="F10" s="4"/>
      <c r="G10" s="4">
        <f t="shared" si="1"/>
        <v>0</v>
      </c>
      <c r="H10" s="31"/>
      <c r="I10" s="43">
        <f t="shared" si="2"/>
        <v>0</v>
      </c>
      <c r="J10" s="31"/>
      <c r="K10" s="63"/>
      <c r="L10" s="37"/>
    </row>
    <row r="11" spans="1:12" ht="27" x14ac:dyDescent="0.25">
      <c r="A11" s="3">
        <v>4</v>
      </c>
      <c r="B11" s="8" t="s">
        <v>8</v>
      </c>
      <c r="C11" s="7">
        <v>1</v>
      </c>
      <c r="D11" s="3">
        <v>1</v>
      </c>
      <c r="E11" s="3">
        <f t="shared" si="0"/>
        <v>1</v>
      </c>
      <c r="F11" s="4">
        <v>115000</v>
      </c>
      <c r="G11" s="4">
        <f t="shared" si="1"/>
        <v>115000</v>
      </c>
      <c r="H11" s="35">
        <v>0.08</v>
      </c>
      <c r="I11" s="43">
        <f t="shared" si="2"/>
        <v>9200</v>
      </c>
      <c r="J11" s="31">
        <f>F11*H11</f>
        <v>9200</v>
      </c>
      <c r="K11" s="62">
        <f>F11*H11+F11</f>
        <v>124200</v>
      </c>
      <c r="L11" s="37">
        <f>E11*K11</f>
        <v>124200</v>
      </c>
    </row>
    <row r="12" spans="1:12" x14ac:dyDescent="0.25">
      <c r="A12" s="3">
        <v>5</v>
      </c>
      <c r="B12" s="8" t="s">
        <v>9</v>
      </c>
      <c r="C12" s="7">
        <v>10</v>
      </c>
      <c r="D12" s="3">
        <v>0.625</v>
      </c>
      <c r="E12" s="3">
        <f t="shared" si="0"/>
        <v>6.25</v>
      </c>
      <c r="F12" s="4">
        <v>96275</v>
      </c>
      <c r="G12" s="4">
        <f t="shared" si="1"/>
        <v>601718.75</v>
      </c>
      <c r="H12" s="35">
        <v>0.08</v>
      </c>
      <c r="I12" s="43">
        <f t="shared" si="2"/>
        <v>13725</v>
      </c>
      <c r="J12" s="31">
        <f>F12*H12</f>
        <v>7702</v>
      </c>
      <c r="K12" s="62">
        <v>110000</v>
      </c>
      <c r="L12" s="37">
        <f t="shared" ref="L12:L25" si="4">E12*K12</f>
        <v>687500</v>
      </c>
    </row>
    <row r="13" spans="1:12" x14ac:dyDescent="0.25">
      <c r="A13" s="55">
        <v>6</v>
      </c>
      <c r="B13" s="8" t="s">
        <v>10</v>
      </c>
      <c r="C13" s="7">
        <v>1</v>
      </c>
      <c r="D13" s="3">
        <v>0.75</v>
      </c>
      <c r="E13" s="3">
        <f t="shared" si="0"/>
        <v>0.75</v>
      </c>
      <c r="F13" s="4">
        <f>91275+5000</f>
        <v>96275</v>
      </c>
      <c r="G13" s="4">
        <f t="shared" si="1"/>
        <v>72206.25</v>
      </c>
      <c r="H13" s="35">
        <v>0.08</v>
      </c>
      <c r="I13" s="43">
        <f t="shared" si="2"/>
        <v>13725</v>
      </c>
      <c r="J13" s="31">
        <f>F13*H13</f>
        <v>7702</v>
      </c>
      <c r="K13" s="62">
        <v>110000</v>
      </c>
      <c r="L13" s="37">
        <f t="shared" si="4"/>
        <v>82500</v>
      </c>
    </row>
    <row r="14" spans="1:12" x14ac:dyDescent="0.25">
      <c r="A14" s="55">
        <v>7</v>
      </c>
      <c r="B14" s="8" t="s">
        <v>11</v>
      </c>
      <c r="C14" s="7">
        <v>1</v>
      </c>
      <c r="D14" s="3">
        <v>1</v>
      </c>
      <c r="E14" s="3">
        <f t="shared" si="0"/>
        <v>1</v>
      </c>
      <c r="F14" s="4">
        <v>88312</v>
      </c>
      <c r="G14" s="4">
        <f t="shared" si="1"/>
        <v>88312</v>
      </c>
      <c r="H14" s="31">
        <v>8725</v>
      </c>
      <c r="I14" s="43">
        <f t="shared" si="2"/>
        <v>15688</v>
      </c>
      <c r="J14" s="31"/>
      <c r="K14" s="62">
        <v>104000</v>
      </c>
      <c r="L14" s="37">
        <f t="shared" si="4"/>
        <v>104000</v>
      </c>
    </row>
    <row r="15" spans="1:12" ht="21.75" customHeight="1" x14ac:dyDescent="0.25">
      <c r="A15" s="55">
        <v>8</v>
      </c>
      <c r="B15" s="8" t="s">
        <v>12</v>
      </c>
      <c r="C15" s="7">
        <v>1</v>
      </c>
      <c r="D15" s="3">
        <v>1</v>
      </c>
      <c r="E15" s="3">
        <f t="shared" si="0"/>
        <v>1</v>
      </c>
      <c r="F15" s="4">
        <v>88312</v>
      </c>
      <c r="G15" s="4">
        <f t="shared" si="1"/>
        <v>88312</v>
      </c>
      <c r="H15" s="31">
        <v>8725</v>
      </c>
      <c r="I15" s="43">
        <f t="shared" si="2"/>
        <v>15688</v>
      </c>
      <c r="J15" s="31"/>
      <c r="K15" s="62">
        <v>104000</v>
      </c>
      <c r="L15" s="37">
        <f t="shared" si="4"/>
        <v>104000</v>
      </c>
    </row>
    <row r="16" spans="1:12" ht="27" x14ac:dyDescent="0.25">
      <c r="A16" s="55">
        <v>9</v>
      </c>
      <c r="B16" s="8" t="s">
        <v>13</v>
      </c>
      <c r="C16" s="7">
        <v>5</v>
      </c>
      <c r="D16" s="3">
        <v>1</v>
      </c>
      <c r="E16" s="3">
        <f t="shared" si="0"/>
        <v>5</v>
      </c>
      <c r="F16" s="4">
        <v>94275</v>
      </c>
      <c r="G16" s="4">
        <f t="shared" si="1"/>
        <v>471375</v>
      </c>
      <c r="H16" s="35">
        <v>0.08</v>
      </c>
      <c r="I16" s="43">
        <f t="shared" si="2"/>
        <v>11725</v>
      </c>
      <c r="J16" s="31">
        <f>F16*H16</f>
        <v>7542</v>
      </c>
      <c r="K16" s="62">
        <v>106000</v>
      </c>
      <c r="L16" s="37">
        <f t="shared" si="4"/>
        <v>530000</v>
      </c>
    </row>
    <row r="17" spans="1:12" x14ac:dyDescent="0.25">
      <c r="A17" s="55">
        <v>10</v>
      </c>
      <c r="B17" s="8" t="s">
        <v>14</v>
      </c>
      <c r="C17" s="7">
        <v>1</v>
      </c>
      <c r="D17" s="3">
        <v>1.25</v>
      </c>
      <c r="E17" s="3">
        <f t="shared" si="0"/>
        <v>1.25</v>
      </c>
      <c r="F17" s="4">
        <f>91275+5000</f>
        <v>96275</v>
      </c>
      <c r="G17" s="4">
        <f t="shared" si="1"/>
        <v>120343.75</v>
      </c>
      <c r="H17" s="35">
        <v>0.08</v>
      </c>
      <c r="I17" s="43">
        <f t="shared" si="2"/>
        <v>13725</v>
      </c>
      <c r="J17" s="31">
        <f>F17*H17</f>
        <v>7702</v>
      </c>
      <c r="K17" s="62">
        <v>110000</v>
      </c>
      <c r="L17" s="37">
        <f t="shared" si="4"/>
        <v>137500</v>
      </c>
    </row>
    <row r="18" spans="1:12" ht="27" x14ac:dyDescent="0.25">
      <c r="A18" s="55">
        <v>11</v>
      </c>
      <c r="B18" s="8" t="s">
        <v>15</v>
      </c>
      <c r="C18" s="7">
        <v>1</v>
      </c>
      <c r="D18" s="3">
        <v>1</v>
      </c>
      <c r="E18" s="3">
        <f t="shared" si="0"/>
        <v>1</v>
      </c>
      <c r="F18" s="4">
        <f>91275+5000</f>
        <v>96275</v>
      </c>
      <c r="G18" s="4">
        <f t="shared" si="1"/>
        <v>96275</v>
      </c>
      <c r="H18" s="35">
        <v>0.08</v>
      </c>
      <c r="I18" s="43">
        <f t="shared" si="2"/>
        <v>13725</v>
      </c>
      <c r="J18" s="31">
        <f>F18*H18</f>
        <v>7702</v>
      </c>
      <c r="K18" s="62">
        <v>110000</v>
      </c>
      <c r="L18" s="37">
        <f t="shared" si="4"/>
        <v>110000</v>
      </c>
    </row>
    <row r="19" spans="1:12" x14ac:dyDescent="0.25">
      <c r="A19" s="55">
        <v>12</v>
      </c>
      <c r="B19" s="8" t="s">
        <v>16</v>
      </c>
      <c r="C19" s="7">
        <v>1</v>
      </c>
      <c r="D19" s="3">
        <v>1</v>
      </c>
      <c r="E19" s="3">
        <f t="shared" si="0"/>
        <v>1</v>
      </c>
      <c r="F19" s="4">
        <v>91275</v>
      </c>
      <c r="G19" s="4">
        <f t="shared" si="1"/>
        <v>91275</v>
      </c>
      <c r="H19" s="31">
        <v>8725</v>
      </c>
      <c r="I19" s="43">
        <f t="shared" si="2"/>
        <v>12725</v>
      </c>
      <c r="J19" s="31"/>
      <c r="K19" s="62">
        <v>104000</v>
      </c>
      <c r="L19" s="37">
        <f t="shared" si="4"/>
        <v>104000</v>
      </c>
    </row>
    <row r="20" spans="1:12" x14ac:dyDescent="0.25">
      <c r="A20" s="55">
        <v>13</v>
      </c>
      <c r="B20" s="8" t="s">
        <v>3</v>
      </c>
      <c r="C20" s="7">
        <v>1</v>
      </c>
      <c r="D20" s="3">
        <v>1</v>
      </c>
      <c r="E20" s="3">
        <f t="shared" si="0"/>
        <v>1</v>
      </c>
      <c r="F20" s="4">
        <v>91275</v>
      </c>
      <c r="G20" s="4">
        <f t="shared" si="1"/>
        <v>91275</v>
      </c>
      <c r="H20" s="31">
        <v>8725</v>
      </c>
      <c r="I20" s="43">
        <f t="shared" si="2"/>
        <v>12725</v>
      </c>
      <c r="J20" s="31"/>
      <c r="K20" s="62">
        <v>104000</v>
      </c>
      <c r="L20" s="37">
        <f t="shared" si="4"/>
        <v>104000</v>
      </c>
    </row>
    <row r="21" spans="1:12" x14ac:dyDescent="0.25">
      <c r="A21" s="55">
        <v>14</v>
      </c>
      <c r="B21" s="8" t="s">
        <v>17</v>
      </c>
      <c r="C21" s="7">
        <v>1</v>
      </c>
      <c r="D21" s="3">
        <v>1</v>
      </c>
      <c r="E21" s="3">
        <f t="shared" si="0"/>
        <v>1</v>
      </c>
      <c r="F21" s="4">
        <v>91275</v>
      </c>
      <c r="G21" s="4">
        <f t="shared" si="1"/>
        <v>91275</v>
      </c>
      <c r="H21" s="31">
        <v>8725</v>
      </c>
      <c r="I21" s="43">
        <f t="shared" si="2"/>
        <v>12725</v>
      </c>
      <c r="J21" s="31"/>
      <c r="K21" s="62">
        <v>104000</v>
      </c>
      <c r="L21" s="37">
        <f t="shared" si="4"/>
        <v>104000</v>
      </c>
    </row>
    <row r="22" spans="1:12" x14ac:dyDescent="0.25">
      <c r="A22" s="55">
        <v>15</v>
      </c>
      <c r="B22" s="8" t="s">
        <v>18</v>
      </c>
      <c r="C22" s="7">
        <v>1</v>
      </c>
      <c r="D22" s="3">
        <v>1</v>
      </c>
      <c r="E22" s="3">
        <f t="shared" si="0"/>
        <v>1</v>
      </c>
      <c r="F22" s="4">
        <v>91275</v>
      </c>
      <c r="G22" s="4">
        <f t="shared" si="1"/>
        <v>91275</v>
      </c>
      <c r="H22" s="31">
        <v>8725</v>
      </c>
      <c r="I22" s="43">
        <f t="shared" si="2"/>
        <v>12725</v>
      </c>
      <c r="J22" s="31"/>
      <c r="K22" s="62">
        <v>104000</v>
      </c>
      <c r="L22" s="37">
        <f t="shared" si="4"/>
        <v>104000</v>
      </c>
    </row>
    <row r="23" spans="1:12" x14ac:dyDescent="0.25">
      <c r="A23" s="55">
        <v>16</v>
      </c>
      <c r="B23" s="8" t="s">
        <v>19</v>
      </c>
      <c r="C23" s="7">
        <v>1</v>
      </c>
      <c r="D23" s="3">
        <v>0.25</v>
      </c>
      <c r="E23" s="3">
        <f t="shared" si="0"/>
        <v>0.25</v>
      </c>
      <c r="F23" s="4">
        <v>91275</v>
      </c>
      <c r="G23" s="4">
        <f t="shared" si="1"/>
        <v>22818.75</v>
      </c>
      <c r="H23" s="31">
        <v>8725</v>
      </c>
      <c r="I23" s="43">
        <f t="shared" si="2"/>
        <v>12725</v>
      </c>
      <c r="J23" s="31"/>
      <c r="K23" s="62">
        <v>104000</v>
      </c>
      <c r="L23" s="37">
        <f t="shared" si="4"/>
        <v>26000</v>
      </c>
    </row>
    <row r="24" spans="1:12" x14ac:dyDescent="0.25">
      <c r="A24" s="55">
        <v>17</v>
      </c>
      <c r="B24" s="8" t="s">
        <v>20</v>
      </c>
      <c r="C24" s="7">
        <v>1</v>
      </c>
      <c r="D24" s="3">
        <v>1</v>
      </c>
      <c r="E24" s="3">
        <f t="shared" si="0"/>
        <v>1</v>
      </c>
      <c r="F24" s="4">
        <v>91275</v>
      </c>
      <c r="G24" s="4">
        <f t="shared" si="1"/>
        <v>91275</v>
      </c>
      <c r="H24" s="31">
        <v>8725</v>
      </c>
      <c r="I24" s="43">
        <f t="shared" si="2"/>
        <v>12725</v>
      </c>
      <c r="J24" s="31"/>
      <c r="K24" s="62">
        <v>104000</v>
      </c>
      <c r="L24" s="37">
        <f t="shared" si="4"/>
        <v>104000</v>
      </c>
    </row>
    <row r="25" spans="1:12" x14ac:dyDescent="0.25">
      <c r="A25" s="55">
        <v>18</v>
      </c>
      <c r="B25" s="8" t="s">
        <v>5</v>
      </c>
      <c r="C25" s="7">
        <v>1</v>
      </c>
      <c r="D25" s="3">
        <v>1</v>
      </c>
      <c r="E25" s="3">
        <f t="shared" si="0"/>
        <v>1</v>
      </c>
      <c r="F25" s="4">
        <v>91275</v>
      </c>
      <c r="G25" s="4">
        <f t="shared" si="1"/>
        <v>91275</v>
      </c>
      <c r="H25" s="31">
        <v>8725</v>
      </c>
      <c r="I25" s="43">
        <f t="shared" si="2"/>
        <v>12725</v>
      </c>
      <c r="J25" s="31"/>
      <c r="K25" s="62">
        <v>104000</v>
      </c>
      <c r="L25" s="37">
        <f t="shared" si="4"/>
        <v>104000</v>
      </c>
    </row>
    <row r="26" spans="1:12" s="22" customFormat="1" ht="21" customHeight="1" x14ac:dyDescent="0.25">
      <c r="A26" s="73" t="s">
        <v>25</v>
      </c>
      <c r="B26" s="74"/>
      <c r="C26" s="47">
        <f>SUM(C7:C25)</f>
        <v>31</v>
      </c>
      <c r="D26" s="47"/>
      <c r="E26" s="47">
        <f t="shared" ref="E26" si="5">SUM(E7:E25)</f>
        <v>26.5</v>
      </c>
      <c r="F26" s="4"/>
      <c r="G26" s="17">
        <f>SUM(G7:G25)</f>
        <v>2610286.5</v>
      </c>
      <c r="H26" s="32"/>
      <c r="I26" s="43">
        <f t="shared" si="2"/>
        <v>0</v>
      </c>
      <c r="J26" s="32"/>
      <c r="K26" s="64"/>
      <c r="L26" s="65">
        <f>SUM(L7:L25)</f>
        <v>2952300</v>
      </c>
    </row>
    <row r="27" spans="1:12" s="21" customFormat="1" ht="51.75" customHeight="1" x14ac:dyDescent="0.25">
      <c r="A27" s="12"/>
      <c r="B27" s="13" t="s">
        <v>21</v>
      </c>
      <c r="C27" s="15"/>
      <c r="D27" s="12"/>
      <c r="E27" s="12"/>
      <c r="F27" s="4"/>
      <c r="G27" s="16"/>
      <c r="H27" s="33"/>
      <c r="I27" s="43">
        <f t="shared" si="2"/>
        <v>0</v>
      </c>
      <c r="J27" s="33"/>
      <c r="K27" s="63"/>
      <c r="L27" s="37"/>
    </row>
    <row r="28" spans="1:12" ht="34.5" customHeight="1" x14ac:dyDescent="0.25">
      <c r="A28" s="3">
        <v>19</v>
      </c>
      <c r="B28" s="8" t="s">
        <v>8</v>
      </c>
      <c r="C28" s="7">
        <v>1</v>
      </c>
      <c r="D28" s="3">
        <v>0.5</v>
      </c>
      <c r="E28" s="3">
        <f>C28*D28</f>
        <v>0.5</v>
      </c>
      <c r="F28" s="4">
        <v>115000</v>
      </c>
      <c r="G28" s="16">
        <f>F28*C28*D28</f>
        <v>57500</v>
      </c>
      <c r="H28" s="35">
        <v>0.08</v>
      </c>
      <c r="I28" s="43">
        <f t="shared" si="2"/>
        <v>9200</v>
      </c>
      <c r="J28" s="33">
        <f>F28*H28</f>
        <v>9200</v>
      </c>
      <c r="K28" s="62">
        <f>F28*H28+F28</f>
        <v>124200</v>
      </c>
      <c r="L28" s="37">
        <f>E28*K28</f>
        <v>62100</v>
      </c>
    </row>
    <row r="29" spans="1:12" x14ac:dyDescent="0.25">
      <c r="A29" s="3">
        <v>20</v>
      </c>
      <c r="B29" s="8" t="s">
        <v>9</v>
      </c>
      <c r="C29" s="7">
        <v>4</v>
      </c>
      <c r="D29" s="3">
        <v>0.56000000000000005</v>
      </c>
      <c r="E29" s="3">
        <f t="shared" ref="E29:E37" si="6">C29*D29</f>
        <v>2.2400000000000002</v>
      </c>
      <c r="F29" s="4">
        <v>96275</v>
      </c>
      <c r="G29" s="16">
        <f t="shared" ref="G29:G37" si="7">F29*C29*D29</f>
        <v>215656.00000000003</v>
      </c>
      <c r="H29" s="35">
        <v>0.08</v>
      </c>
      <c r="I29" s="43">
        <f t="shared" si="2"/>
        <v>13725</v>
      </c>
      <c r="J29" s="33">
        <f>F29*H29</f>
        <v>7702</v>
      </c>
      <c r="K29" s="62">
        <v>110000</v>
      </c>
      <c r="L29" s="37">
        <f t="shared" ref="L29:L37" si="8">E29*K29</f>
        <v>246400.00000000003</v>
      </c>
    </row>
    <row r="30" spans="1:12" x14ac:dyDescent="0.25">
      <c r="A30" s="55">
        <v>21</v>
      </c>
      <c r="B30" s="8" t="s">
        <v>14</v>
      </c>
      <c r="C30" s="7">
        <v>1</v>
      </c>
      <c r="D30" s="3">
        <v>0.5</v>
      </c>
      <c r="E30" s="3">
        <f t="shared" si="6"/>
        <v>0.5</v>
      </c>
      <c r="F30" s="4">
        <f>91275+5000</f>
        <v>96275</v>
      </c>
      <c r="G30" s="16">
        <f t="shared" si="7"/>
        <v>48137.5</v>
      </c>
      <c r="H30" s="35">
        <v>0.08</v>
      </c>
      <c r="I30" s="43">
        <f t="shared" si="2"/>
        <v>13725</v>
      </c>
      <c r="J30" s="33">
        <f>F30*H30</f>
        <v>7702</v>
      </c>
      <c r="K30" s="62">
        <v>110000</v>
      </c>
      <c r="L30" s="37">
        <f t="shared" si="8"/>
        <v>55000</v>
      </c>
    </row>
    <row r="31" spans="1:12" x14ac:dyDescent="0.25">
      <c r="A31" s="55">
        <v>22</v>
      </c>
      <c r="B31" s="8" t="s">
        <v>11</v>
      </c>
      <c r="C31" s="7">
        <v>1</v>
      </c>
      <c r="D31" s="3">
        <v>1</v>
      </c>
      <c r="E31" s="3">
        <f t="shared" si="6"/>
        <v>1</v>
      </c>
      <c r="F31" s="4">
        <v>91275</v>
      </c>
      <c r="G31" s="16">
        <f t="shared" si="7"/>
        <v>91275</v>
      </c>
      <c r="H31" s="33">
        <v>8725</v>
      </c>
      <c r="I31" s="43">
        <f t="shared" si="2"/>
        <v>12725</v>
      </c>
      <c r="J31" s="33"/>
      <c r="K31" s="62">
        <v>104000</v>
      </c>
      <c r="L31" s="37">
        <f t="shared" si="8"/>
        <v>104000</v>
      </c>
    </row>
    <row r="32" spans="1:12" ht="27" x14ac:dyDescent="0.25">
      <c r="A32" s="55">
        <v>23</v>
      </c>
      <c r="B32" s="8" t="s">
        <v>13</v>
      </c>
      <c r="C32" s="7">
        <v>2</v>
      </c>
      <c r="D32" s="3">
        <v>1</v>
      </c>
      <c r="E32" s="3">
        <f t="shared" si="6"/>
        <v>2</v>
      </c>
      <c r="F32" s="37">
        <v>94275</v>
      </c>
      <c r="G32" s="16">
        <f t="shared" si="7"/>
        <v>188550</v>
      </c>
      <c r="H32" s="35">
        <v>0.08</v>
      </c>
      <c r="I32" s="43">
        <f t="shared" si="2"/>
        <v>11725</v>
      </c>
      <c r="J32" s="38">
        <f>F32*H32</f>
        <v>7542</v>
      </c>
      <c r="K32" s="62">
        <v>106000</v>
      </c>
      <c r="L32" s="37">
        <f t="shared" si="8"/>
        <v>212000</v>
      </c>
    </row>
    <row r="33" spans="1:12" x14ac:dyDescent="0.25">
      <c r="A33" s="55">
        <v>24</v>
      </c>
      <c r="B33" s="8" t="s">
        <v>3</v>
      </c>
      <c r="C33" s="7">
        <v>1</v>
      </c>
      <c r="D33" s="3">
        <v>0.5</v>
      </c>
      <c r="E33" s="3">
        <f t="shared" si="6"/>
        <v>0.5</v>
      </c>
      <c r="F33" s="4">
        <v>88312</v>
      </c>
      <c r="G33" s="16">
        <f t="shared" si="7"/>
        <v>44156</v>
      </c>
      <c r="H33" s="33">
        <v>8725</v>
      </c>
      <c r="I33" s="43">
        <f t="shared" si="2"/>
        <v>15688</v>
      </c>
      <c r="J33" s="33"/>
      <c r="K33" s="62">
        <v>104000</v>
      </c>
      <c r="L33" s="37">
        <f t="shared" si="8"/>
        <v>52000</v>
      </c>
    </row>
    <row r="34" spans="1:12" x14ac:dyDescent="0.25">
      <c r="A34" s="55">
        <v>25</v>
      </c>
      <c r="B34" s="8" t="s">
        <v>17</v>
      </c>
      <c r="C34" s="7">
        <v>1</v>
      </c>
      <c r="D34" s="3">
        <v>0.5</v>
      </c>
      <c r="E34" s="3">
        <f t="shared" si="6"/>
        <v>0.5</v>
      </c>
      <c r="F34" s="4">
        <v>91275</v>
      </c>
      <c r="G34" s="16">
        <f t="shared" si="7"/>
        <v>45637.5</v>
      </c>
      <c r="H34" s="33">
        <v>8725</v>
      </c>
      <c r="I34" s="43">
        <f t="shared" si="2"/>
        <v>12725</v>
      </c>
      <c r="J34" s="33"/>
      <c r="K34" s="62">
        <v>104000</v>
      </c>
      <c r="L34" s="37">
        <f t="shared" si="8"/>
        <v>52000</v>
      </c>
    </row>
    <row r="35" spans="1:12" x14ac:dyDescent="0.25">
      <c r="A35" s="55">
        <v>26</v>
      </c>
      <c r="B35" s="8" t="s">
        <v>5</v>
      </c>
      <c r="C35" s="7">
        <v>1</v>
      </c>
      <c r="D35" s="3">
        <v>1</v>
      </c>
      <c r="E35" s="3">
        <f t="shared" si="6"/>
        <v>1</v>
      </c>
      <c r="F35" s="4">
        <v>91275</v>
      </c>
      <c r="G35" s="16">
        <f t="shared" si="7"/>
        <v>91275</v>
      </c>
      <c r="H35" s="33">
        <v>8725</v>
      </c>
      <c r="I35" s="43">
        <f t="shared" si="2"/>
        <v>12725</v>
      </c>
      <c r="J35" s="33"/>
      <c r="K35" s="62">
        <v>104000</v>
      </c>
      <c r="L35" s="37">
        <f t="shared" si="8"/>
        <v>104000</v>
      </c>
    </row>
    <row r="36" spans="1:12" x14ac:dyDescent="0.25">
      <c r="A36" s="55">
        <v>27</v>
      </c>
      <c r="B36" s="8" t="s">
        <v>18</v>
      </c>
      <c r="C36" s="7">
        <v>1</v>
      </c>
      <c r="D36" s="3">
        <v>0.5</v>
      </c>
      <c r="E36" s="3">
        <f t="shared" si="6"/>
        <v>0.5</v>
      </c>
      <c r="F36" s="4">
        <v>91275</v>
      </c>
      <c r="G36" s="16">
        <f t="shared" si="7"/>
        <v>45637.5</v>
      </c>
      <c r="H36" s="33">
        <v>8725</v>
      </c>
      <c r="I36" s="43">
        <f t="shared" si="2"/>
        <v>12725</v>
      </c>
      <c r="J36" s="33"/>
      <c r="K36" s="62">
        <v>104000</v>
      </c>
      <c r="L36" s="37">
        <f t="shared" si="8"/>
        <v>52000</v>
      </c>
    </row>
    <row r="37" spans="1:12" x14ac:dyDescent="0.25">
      <c r="A37" s="55">
        <v>28</v>
      </c>
      <c r="B37" s="8" t="s">
        <v>16</v>
      </c>
      <c r="C37" s="7">
        <v>1</v>
      </c>
      <c r="D37" s="3">
        <v>0.5</v>
      </c>
      <c r="E37" s="3">
        <f t="shared" si="6"/>
        <v>0.5</v>
      </c>
      <c r="F37" s="4">
        <v>91275</v>
      </c>
      <c r="G37" s="16">
        <f t="shared" si="7"/>
        <v>45637.5</v>
      </c>
      <c r="H37" s="33">
        <v>8725</v>
      </c>
      <c r="I37" s="43">
        <f t="shared" si="2"/>
        <v>12725</v>
      </c>
      <c r="J37" s="33"/>
      <c r="K37" s="62">
        <v>104000</v>
      </c>
      <c r="L37" s="37">
        <f t="shared" si="8"/>
        <v>52000</v>
      </c>
    </row>
    <row r="38" spans="1:12" s="22" customFormat="1" ht="21" customHeight="1" x14ac:dyDescent="0.25">
      <c r="A38" s="73" t="s">
        <v>22</v>
      </c>
      <c r="B38" s="74"/>
      <c r="C38" s="47">
        <f>SUM(C28:C37)</f>
        <v>14</v>
      </c>
      <c r="D38" s="47"/>
      <c r="E38" s="47">
        <f t="shared" ref="E38" si="9">SUM(E28:E37)</f>
        <v>9.24</v>
      </c>
      <c r="F38" s="4"/>
      <c r="G38" s="17">
        <f>SUM(G28:G37)</f>
        <v>873462</v>
      </c>
      <c r="H38" s="32"/>
      <c r="I38" s="43">
        <f t="shared" si="2"/>
        <v>0</v>
      </c>
      <c r="J38" s="32"/>
      <c r="K38" s="64"/>
      <c r="L38" s="66">
        <f>SUM(L28:L37)</f>
        <v>991500</v>
      </c>
    </row>
    <row r="39" spans="1:12" s="21" customFormat="1" ht="28.5" x14ac:dyDescent="0.25">
      <c r="A39" s="12"/>
      <c r="B39" s="13" t="s">
        <v>23</v>
      </c>
      <c r="C39" s="15"/>
      <c r="D39" s="12"/>
      <c r="E39" s="12"/>
      <c r="F39" s="4"/>
      <c r="G39" s="16"/>
      <c r="H39" s="33"/>
      <c r="I39" s="43">
        <f t="shared" si="2"/>
        <v>0</v>
      </c>
      <c r="J39" s="33"/>
      <c r="K39" s="63"/>
      <c r="L39" s="65"/>
    </row>
    <row r="40" spans="1:12" ht="27" x14ac:dyDescent="0.25">
      <c r="A40" s="3">
        <v>29</v>
      </c>
      <c r="B40" s="8" t="s">
        <v>8</v>
      </c>
      <c r="C40" s="7">
        <v>1</v>
      </c>
      <c r="D40" s="3">
        <v>0.5</v>
      </c>
      <c r="E40" s="3">
        <f>C40*D40</f>
        <v>0.5</v>
      </c>
      <c r="F40" s="4">
        <v>115000</v>
      </c>
      <c r="G40" s="16">
        <f>F40*C40*D40</f>
        <v>57500</v>
      </c>
      <c r="H40" s="35">
        <v>0.08</v>
      </c>
      <c r="I40" s="43">
        <f t="shared" si="2"/>
        <v>9200</v>
      </c>
      <c r="J40" s="33">
        <f>F40*H40</f>
        <v>9200</v>
      </c>
      <c r="K40" s="62">
        <f>F40*H40+F40</f>
        <v>124200</v>
      </c>
      <c r="L40" s="37">
        <f>E40*K40</f>
        <v>62100</v>
      </c>
    </row>
    <row r="41" spans="1:12" x14ac:dyDescent="0.25">
      <c r="A41" s="3">
        <v>30</v>
      </c>
      <c r="B41" s="8" t="s">
        <v>9</v>
      </c>
      <c r="C41" s="7">
        <v>4</v>
      </c>
      <c r="D41" s="3">
        <v>0.56000000000000005</v>
      </c>
      <c r="E41" s="3">
        <f t="shared" ref="E41:E48" si="10">C41*D41</f>
        <v>2.2400000000000002</v>
      </c>
      <c r="F41" s="4">
        <v>96275</v>
      </c>
      <c r="G41" s="16">
        <f t="shared" ref="G41:G48" si="11">F41*C41*D41</f>
        <v>215656.00000000003</v>
      </c>
      <c r="H41" s="35">
        <v>0.08</v>
      </c>
      <c r="I41" s="43">
        <f t="shared" si="2"/>
        <v>13725</v>
      </c>
      <c r="J41" s="33">
        <f>F41*H41</f>
        <v>7702</v>
      </c>
      <c r="K41" s="62">
        <v>110000</v>
      </c>
      <c r="L41" s="37">
        <f t="shared" ref="L41:L48" si="12">E41*K41</f>
        <v>246400.00000000003</v>
      </c>
    </row>
    <row r="42" spans="1:12" ht="17.25" customHeight="1" x14ac:dyDescent="0.25">
      <c r="A42" s="55">
        <v>31</v>
      </c>
      <c r="B42" s="8" t="s">
        <v>14</v>
      </c>
      <c r="C42" s="7">
        <v>1</v>
      </c>
      <c r="D42" s="3">
        <v>0.5</v>
      </c>
      <c r="E42" s="3">
        <f t="shared" si="10"/>
        <v>0.5</v>
      </c>
      <c r="F42" s="4">
        <f>91275+5000</f>
        <v>96275</v>
      </c>
      <c r="G42" s="16">
        <f>F42*C42*D42</f>
        <v>48137.5</v>
      </c>
      <c r="H42" s="35">
        <v>0.08</v>
      </c>
      <c r="I42" s="43">
        <f t="shared" si="2"/>
        <v>13725</v>
      </c>
      <c r="J42" s="33">
        <f>F42*H42</f>
        <v>7702</v>
      </c>
      <c r="K42" s="62">
        <v>110000</v>
      </c>
      <c r="L42" s="37">
        <f t="shared" si="12"/>
        <v>55000</v>
      </c>
    </row>
    <row r="43" spans="1:12" x14ac:dyDescent="0.25">
      <c r="A43" s="55">
        <v>32</v>
      </c>
      <c r="B43" s="8" t="s">
        <v>11</v>
      </c>
      <c r="C43" s="7">
        <v>1</v>
      </c>
      <c r="D43" s="3">
        <v>1</v>
      </c>
      <c r="E43" s="3">
        <f t="shared" si="10"/>
        <v>1</v>
      </c>
      <c r="F43" s="4">
        <v>88312</v>
      </c>
      <c r="G43" s="16">
        <f t="shared" si="11"/>
        <v>88312</v>
      </c>
      <c r="H43" s="33">
        <v>8725</v>
      </c>
      <c r="I43" s="43">
        <f t="shared" si="2"/>
        <v>15688</v>
      </c>
      <c r="J43" s="33"/>
      <c r="K43" s="62">
        <v>104000</v>
      </c>
      <c r="L43" s="37">
        <f t="shared" si="12"/>
        <v>104000</v>
      </c>
    </row>
    <row r="44" spans="1:12" ht="27" x14ac:dyDescent="0.25">
      <c r="A44" s="55">
        <v>33</v>
      </c>
      <c r="B44" s="8" t="s">
        <v>13</v>
      </c>
      <c r="C44" s="7">
        <v>2</v>
      </c>
      <c r="D44" s="3">
        <v>1</v>
      </c>
      <c r="E44" s="3">
        <f t="shared" si="10"/>
        <v>2</v>
      </c>
      <c r="F44" s="4">
        <v>94275</v>
      </c>
      <c r="G44" s="16">
        <f t="shared" si="11"/>
        <v>188550</v>
      </c>
      <c r="H44" s="35">
        <v>0.08</v>
      </c>
      <c r="I44" s="43">
        <f t="shared" si="2"/>
        <v>11725</v>
      </c>
      <c r="J44" s="33">
        <f>F44*H44</f>
        <v>7542</v>
      </c>
      <c r="K44" s="62">
        <v>106000</v>
      </c>
      <c r="L44" s="37">
        <f t="shared" si="12"/>
        <v>212000</v>
      </c>
    </row>
    <row r="45" spans="1:12" x14ac:dyDescent="0.25">
      <c r="A45" s="55">
        <v>34</v>
      </c>
      <c r="B45" s="8" t="s">
        <v>17</v>
      </c>
      <c r="C45" s="7">
        <v>1</v>
      </c>
      <c r="D45" s="3">
        <v>0.5</v>
      </c>
      <c r="E45" s="3">
        <f t="shared" si="10"/>
        <v>0.5</v>
      </c>
      <c r="F45" s="4">
        <v>91275</v>
      </c>
      <c r="G45" s="16">
        <f t="shared" si="11"/>
        <v>45637.5</v>
      </c>
      <c r="H45" s="33">
        <v>8725</v>
      </c>
      <c r="I45" s="43">
        <f t="shared" si="2"/>
        <v>12725</v>
      </c>
      <c r="J45" s="33"/>
      <c r="K45" s="62">
        <v>104000</v>
      </c>
      <c r="L45" s="37">
        <f t="shared" si="12"/>
        <v>52000</v>
      </c>
    </row>
    <row r="46" spans="1:12" x14ac:dyDescent="0.25">
      <c r="A46" s="55">
        <v>35</v>
      </c>
      <c r="B46" s="8" t="s">
        <v>3</v>
      </c>
      <c r="C46" s="7">
        <v>1</v>
      </c>
      <c r="D46" s="3">
        <v>0.5</v>
      </c>
      <c r="E46" s="3">
        <f t="shared" si="10"/>
        <v>0.5</v>
      </c>
      <c r="F46" s="4">
        <v>91275</v>
      </c>
      <c r="G46" s="16">
        <f t="shared" si="11"/>
        <v>45637.5</v>
      </c>
      <c r="H46" s="33">
        <v>8725</v>
      </c>
      <c r="I46" s="43">
        <f t="shared" si="2"/>
        <v>12725</v>
      </c>
      <c r="J46" s="33"/>
      <c r="K46" s="62">
        <v>104000</v>
      </c>
      <c r="L46" s="37">
        <f t="shared" si="12"/>
        <v>52000</v>
      </c>
    </row>
    <row r="47" spans="1:12" x14ac:dyDescent="0.25">
      <c r="A47" s="55">
        <v>36</v>
      </c>
      <c r="B47" s="8" t="s">
        <v>5</v>
      </c>
      <c r="C47" s="7">
        <v>1</v>
      </c>
      <c r="D47" s="3">
        <v>1</v>
      </c>
      <c r="E47" s="3">
        <f t="shared" si="10"/>
        <v>1</v>
      </c>
      <c r="F47" s="4">
        <v>88312</v>
      </c>
      <c r="G47" s="16">
        <f t="shared" si="11"/>
        <v>88312</v>
      </c>
      <c r="H47" s="33">
        <v>8725</v>
      </c>
      <c r="I47" s="43">
        <f t="shared" si="2"/>
        <v>15688</v>
      </c>
      <c r="J47" s="33"/>
      <c r="K47" s="62">
        <v>104000</v>
      </c>
      <c r="L47" s="37">
        <f t="shared" si="12"/>
        <v>104000</v>
      </c>
    </row>
    <row r="48" spans="1:12" x14ac:dyDescent="0.25">
      <c r="A48" s="55">
        <v>37</v>
      </c>
      <c r="B48" s="8" t="s">
        <v>4</v>
      </c>
      <c r="C48" s="7">
        <v>1</v>
      </c>
      <c r="D48" s="3">
        <v>0.5</v>
      </c>
      <c r="E48" s="3">
        <f t="shared" si="10"/>
        <v>0.5</v>
      </c>
      <c r="F48" s="4">
        <v>91275</v>
      </c>
      <c r="G48" s="16">
        <f t="shared" si="11"/>
        <v>45637.5</v>
      </c>
      <c r="H48" s="33">
        <v>8725</v>
      </c>
      <c r="I48" s="43">
        <f t="shared" si="2"/>
        <v>12725</v>
      </c>
      <c r="J48" s="33"/>
      <c r="K48" s="62">
        <v>104000</v>
      </c>
      <c r="L48" s="37">
        <f t="shared" si="12"/>
        <v>52000</v>
      </c>
    </row>
    <row r="49" spans="1:12" s="22" customFormat="1" ht="21.75" customHeight="1" x14ac:dyDescent="0.25">
      <c r="A49" s="23"/>
      <c r="B49" s="47" t="s">
        <v>24</v>
      </c>
      <c r="C49" s="47">
        <f>SUM(C40:C48)</f>
        <v>13</v>
      </c>
      <c r="D49" s="14"/>
      <c r="E49" s="14">
        <f>SUM(E40:E48)</f>
        <v>8.74</v>
      </c>
      <c r="F49" s="9"/>
      <c r="G49" s="9">
        <f>SUM(G40:G48)</f>
        <v>823380</v>
      </c>
      <c r="H49" s="34"/>
      <c r="I49" s="43">
        <f t="shared" si="2"/>
        <v>0</v>
      </c>
      <c r="J49" s="34"/>
      <c r="K49" s="64"/>
      <c r="L49" s="66">
        <f>SUM(L40:L48)</f>
        <v>939500</v>
      </c>
    </row>
    <row r="50" spans="1:12" s="22" customFormat="1" ht="34.5" customHeight="1" x14ac:dyDescent="0.25">
      <c r="A50" s="23"/>
      <c r="B50" s="47" t="s">
        <v>33</v>
      </c>
      <c r="C50" s="47"/>
      <c r="D50" s="14"/>
      <c r="E50" s="14"/>
      <c r="F50" s="9"/>
      <c r="G50" s="9"/>
      <c r="H50" s="34"/>
      <c r="I50" s="43">
        <f t="shared" si="2"/>
        <v>0</v>
      </c>
      <c r="J50" s="34"/>
      <c r="K50" s="64"/>
      <c r="L50" s="66"/>
    </row>
    <row r="51" spans="1:12" s="22" customFormat="1" ht="26.25" customHeight="1" x14ac:dyDescent="0.25">
      <c r="A51" s="49">
        <v>38</v>
      </c>
      <c r="B51" s="8" t="s">
        <v>8</v>
      </c>
      <c r="C51" s="59">
        <v>1</v>
      </c>
      <c r="D51" s="55">
        <v>0.5</v>
      </c>
      <c r="E51" s="55">
        <v>0.5</v>
      </c>
      <c r="F51" s="9"/>
      <c r="G51" s="9"/>
      <c r="H51" s="34"/>
      <c r="I51" s="43">
        <f t="shared" si="2"/>
        <v>124200</v>
      </c>
      <c r="J51" s="34"/>
      <c r="K51" s="62">
        <v>124200</v>
      </c>
      <c r="L51" s="37">
        <f>E51*K51</f>
        <v>62100</v>
      </c>
    </row>
    <row r="52" spans="1:12" s="22" customFormat="1" ht="21.75" customHeight="1" x14ac:dyDescent="0.25">
      <c r="A52" s="49">
        <v>39</v>
      </c>
      <c r="B52" s="8" t="s">
        <v>9</v>
      </c>
      <c r="C52" s="59">
        <v>1</v>
      </c>
      <c r="D52" s="55">
        <v>0.56000000000000005</v>
      </c>
      <c r="E52" s="55">
        <v>0.56000000000000005</v>
      </c>
      <c r="F52" s="9"/>
      <c r="G52" s="9"/>
      <c r="H52" s="34"/>
      <c r="I52" s="43">
        <f t="shared" si="2"/>
        <v>110000</v>
      </c>
      <c r="J52" s="34"/>
      <c r="K52" s="62">
        <v>110000</v>
      </c>
      <c r="L52" s="37">
        <f t="shared" ref="L52:L59" si="13">E52*K52</f>
        <v>61600.000000000007</v>
      </c>
    </row>
    <row r="53" spans="1:12" s="22" customFormat="1" ht="21.75" customHeight="1" x14ac:dyDescent="0.25">
      <c r="A53" s="49">
        <v>40</v>
      </c>
      <c r="B53" s="8" t="s">
        <v>9</v>
      </c>
      <c r="C53" s="59">
        <v>1</v>
      </c>
      <c r="D53" s="55">
        <v>0.56000000000000005</v>
      </c>
      <c r="E53" s="55">
        <v>0.56000000000000005</v>
      </c>
      <c r="F53" s="9"/>
      <c r="G53" s="9"/>
      <c r="H53" s="34"/>
      <c r="I53" s="43">
        <f t="shared" si="2"/>
        <v>110000</v>
      </c>
      <c r="J53" s="34"/>
      <c r="K53" s="62">
        <v>110000</v>
      </c>
      <c r="L53" s="37">
        <f t="shared" si="13"/>
        <v>61600.000000000007</v>
      </c>
    </row>
    <row r="54" spans="1:12" s="22" customFormat="1" ht="21.75" customHeight="1" x14ac:dyDescent="0.25">
      <c r="A54" s="49">
        <v>41</v>
      </c>
      <c r="B54" s="8" t="s">
        <v>11</v>
      </c>
      <c r="C54" s="59">
        <v>1</v>
      </c>
      <c r="D54" s="55">
        <v>0.5</v>
      </c>
      <c r="E54" s="55">
        <v>0.5</v>
      </c>
      <c r="F54" s="9"/>
      <c r="G54" s="9"/>
      <c r="H54" s="34"/>
      <c r="I54" s="43">
        <f t="shared" si="2"/>
        <v>104000</v>
      </c>
      <c r="J54" s="34"/>
      <c r="K54" s="62">
        <v>104000</v>
      </c>
      <c r="L54" s="37">
        <f t="shared" si="13"/>
        <v>52000</v>
      </c>
    </row>
    <row r="55" spans="1:12" s="22" customFormat="1" ht="27" customHeight="1" x14ac:dyDescent="0.25">
      <c r="A55" s="49">
        <v>42</v>
      </c>
      <c r="B55" s="8" t="s">
        <v>13</v>
      </c>
      <c r="C55" s="59">
        <v>1</v>
      </c>
      <c r="D55" s="55">
        <v>1</v>
      </c>
      <c r="E55" s="55">
        <v>1</v>
      </c>
      <c r="F55" s="9"/>
      <c r="G55" s="9"/>
      <c r="H55" s="34"/>
      <c r="I55" s="43">
        <f t="shared" si="2"/>
        <v>106000</v>
      </c>
      <c r="J55" s="34"/>
      <c r="K55" s="62">
        <v>106000</v>
      </c>
      <c r="L55" s="37">
        <f t="shared" si="13"/>
        <v>106000</v>
      </c>
    </row>
    <row r="56" spans="1:12" s="22" customFormat="1" ht="21.75" customHeight="1" x14ac:dyDescent="0.25">
      <c r="A56" s="49">
        <v>43</v>
      </c>
      <c r="B56" s="8" t="s">
        <v>17</v>
      </c>
      <c r="C56" s="59">
        <v>1</v>
      </c>
      <c r="D56" s="55">
        <v>0.5</v>
      </c>
      <c r="E56" s="55">
        <v>0.5</v>
      </c>
      <c r="F56" s="9"/>
      <c r="G56" s="9"/>
      <c r="H56" s="34"/>
      <c r="I56" s="43">
        <f t="shared" si="2"/>
        <v>104000</v>
      </c>
      <c r="J56" s="34"/>
      <c r="K56" s="62">
        <v>104000</v>
      </c>
      <c r="L56" s="37">
        <f t="shared" si="13"/>
        <v>52000</v>
      </c>
    </row>
    <row r="57" spans="1:12" s="22" customFormat="1" ht="21.75" customHeight="1" x14ac:dyDescent="0.25">
      <c r="A57" s="49">
        <v>44</v>
      </c>
      <c r="B57" s="8" t="s">
        <v>5</v>
      </c>
      <c r="C57" s="59">
        <v>1</v>
      </c>
      <c r="D57" s="55">
        <v>1</v>
      </c>
      <c r="E57" s="55">
        <v>1</v>
      </c>
      <c r="F57" s="9"/>
      <c r="G57" s="9"/>
      <c r="H57" s="34"/>
      <c r="I57" s="43">
        <f t="shared" si="2"/>
        <v>104000</v>
      </c>
      <c r="J57" s="34"/>
      <c r="K57" s="62">
        <v>104000</v>
      </c>
      <c r="L57" s="37">
        <f t="shared" si="13"/>
        <v>104000</v>
      </c>
    </row>
    <row r="58" spans="1:12" s="22" customFormat="1" ht="21.75" customHeight="1" x14ac:dyDescent="0.25">
      <c r="A58" s="49">
        <v>45</v>
      </c>
      <c r="B58" s="8" t="s">
        <v>3</v>
      </c>
      <c r="C58" s="7">
        <v>1</v>
      </c>
      <c r="D58" s="55">
        <v>0.5</v>
      </c>
      <c r="E58" s="55">
        <f t="shared" ref="E58" si="14">C58*D58</f>
        <v>0.5</v>
      </c>
      <c r="F58" s="9"/>
      <c r="G58" s="9"/>
      <c r="H58" s="34"/>
      <c r="I58" s="43">
        <f t="shared" si="2"/>
        <v>104000</v>
      </c>
      <c r="J58" s="34"/>
      <c r="K58" s="62">
        <v>104000</v>
      </c>
      <c r="L58" s="37">
        <f t="shared" si="13"/>
        <v>52000</v>
      </c>
    </row>
    <row r="59" spans="1:12" s="22" customFormat="1" ht="21.75" customHeight="1" x14ac:dyDescent="0.25">
      <c r="A59" s="49">
        <v>46</v>
      </c>
      <c r="B59" s="8" t="s">
        <v>4</v>
      </c>
      <c r="C59" s="59">
        <v>1</v>
      </c>
      <c r="D59" s="55">
        <v>0.5</v>
      </c>
      <c r="E59" s="55">
        <v>0.5</v>
      </c>
      <c r="F59" s="9"/>
      <c r="G59" s="9"/>
      <c r="H59" s="34"/>
      <c r="I59" s="43">
        <f t="shared" si="2"/>
        <v>104000</v>
      </c>
      <c r="J59" s="34"/>
      <c r="K59" s="62">
        <v>104000</v>
      </c>
      <c r="L59" s="37">
        <f t="shared" si="13"/>
        <v>52000</v>
      </c>
    </row>
    <row r="60" spans="1:12" s="22" customFormat="1" ht="21.75" customHeight="1" x14ac:dyDescent="0.25">
      <c r="A60" s="14"/>
      <c r="B60" s="53" t="s">
        <v>35</v>
      </c>
      <c r="C60" s="47">
        <f>SUM(C51:C59)</f>
        <v>9</v>
      </c>
      <c r="D60" s="47"/>
      <c r="E60" s="47">
        <f>SUM(E51:E59)</f>
        <v>5.62</v>
      </c>
      <c r="F60" s="9"/>
      <c r="G60" s="9"/>
      <c r="H60" s="34"/>
      <c r="I60" s="43">
        <f t="shared" si="2"/>
        <v>0</v>
      </c>
      <c r="J60" s="34"/>
      <c r="K60" s="62"/>
      <c r="L60" s="66">
        <f>SUM(L51:L59)</f>
        <v>603300</v>
      </c>
    </row>
    <row r="61" spans="1:12" s="22" customFormat="1" ht="31.5" hidden="1" customHeight="1" x14ac:dyDescent="0.25">
      <c r="A61" s="23"/>
      <c r="B61" s="47" t="s">
        <v>34</v>
      </c>
      <c r="C61" s="47"/>
      <c r="D61" s="14"/>
      <c r="E61" s="14"/>
      <c r="F61" s="9"/>
      <c r="G61" s="9"/>
      <c r="H61" s="34"/>
      <c r="I61" s="43">
        <f t="shared" si="2"/>
        <v>0</v>
      </c>
      <c r="J61" s="34"/>
      <c r="K61" s="62"/>
      <c r="L61" s="66"/>
    </row>
    <row r="62" spans="1:12" s="22" customFormat="1" ht="30.75" hidden="1" customHeight="1" x14ac:dyDescent="0.25">
      <c r="A62" s="23">
        <v>48</v>
      </c>
      <c r="B62" s="8" t="s">
        <v>8</v>
      </c>
      <c r="C62" s="47">
        <v>1</v>
      </c>
      <c r="D62" s="14">
        <v>0.5</v>
      </c>
      <c r="E62" s="14">
        <v>0.5</v>
      </c>
      <c r="F62" s="9"/>
      <c r="G62" s="9"/>
      <c r="H62" s="34"/>
      <c r="I62" s="43">
        <f t="shared" si="2"/>
        <v>124200</v>
      </c>
      <c r="J62" s="34"/>
      <c r="K62" s="62">
        <v>124200</v>
      </c>
      <c r="L62" s="66"/>
    </row>
    <row r="63" spans="1:12" s="22" customFormat="1" ht="21.75" hidden="1" customHeight="1" x14ac:dyDescent="0.25">
      <c r="A63" s="23">
        <v>49</v>
      </c>
      <c r="B63" s="8" t="s">
        <v>9</v>
      </c>
      <c r="C63" s="47">
        <v>1</v>
      </c>
      <c r="D63" s="14">
        <v>0.56000000000000005</v>
      </c>
      <c r="E63" s="14">
        <v>0.56000000000000005</v>
      </c>
      <c r="F63" s="9"/>
      <c r="G63" s="9"/>
      <c r="H63" s="34"/>
      <c r="I63" s="43">
        <f t="shared" si="2"/>
        <v>110000</v>
      </c>
      <c r="J63" s="34"/>
      <c r="K63" s="62">
        <v>110000</v>
      </c>
      <c r="L63" s="66"/>
    </row>
    <row r="64" spans="1:12" s="22" customFormat="1" ht="21.75" hidden="1" customHeight="1" x14ac:dyDescent="0.25">
      <c r="A64" s="23">
        <v>50</v>
      </c>
      <c r="B64" s="8" t="s">
        <v>9</v>
      </c>
      <c r="C64" s="47">
        <v>1</v>
      </c>
      <c r="D64" s="14">
        <v>0.56000000000000005</v>
      </c>
      <c r="E64" s="14">
        <v>0.56000000000000005</v>
      </c>
      <c r="F64" s="9"/>
      <c r="G64" s="9"/>
      <c r="H64" s="34"/>
      <c r="I64" s="43">
        <f t="shared" ref="I64:I78" si="15">K64-F64</f>
        <v>110000</v>
      </c>
      <c r="J64" s="34"/>
      <c r="K64" s="62">
        <v>110000</v>
      </c>
      <c r="L64" s="66"/>
    </row>
    <row r="65" spans="1:12" s="22" customFormat="1" ht="21.75" hidden="1" customHeight="1" x14ac:dyDescent="0.25">
      <c r="A65" s="23">
        <v>51</v>
      </c>
      <c r="B65" s="8" t="s">
        <v>11</v>
      </c>
      <c r="C65" s="47">
        <v>1</v>
      </c>
      <c r="D65" s="14">
        <v>0.5</v>
      </c>
      <c r="E65" s="14">
        <v>0.5</v>
      </c>
      <c r="F65" s="9"/>
      <c r="G65" s="9"/>
      <c r="H65" s="34"/>
      <c r="I65" s="43">
        <f t="shared" si="15"/>
        <v>100000</v>
      </c>
      <c r="J65" s="34"/>
      <c r="K65" s="62">
        <v>100000</v>
      </c>
      <c r="L65" s="66"/>
    </row>
    <row r="66" spans="1:12" s="22" customFormat="1" ht="21.75" hidden="1" customHeight="1" x14ac:dyDescent="0.25">
      <c r="A66" s="23">
        <v>52</v>
      </c>
      <c r="B66" s="8" t="s">
        <v>13</v>
      </c>
      <c r="C66" s="47">
        <v>1</v>
      </c>
      <c r="D66" s="14">
        <v>1</v>
      </c>
      <c r="E66" s="14">
        <v>1</v>
      </c>
      <c r="F66" s="9"/>
      <c r="G66" s="9"/>
      <c r="H66" s="34"/>
      <c r="I66" s="43">
        <f t="shared" si="15"/>
        <v>106000</v>
      </c>
      <c r="J66" s="34"/>
      <c r="K66" s="62">
        <v>106000</v>
      </c>
      <c r="L66" s="66"/>
    </row>
    <row r="67" spans="1:12" s="22" customFormat="1" ht="21.75" hidden="1" customHeight="1" x14ac:dyDescent="0.25">
      <c r="A67" s="23">
        <v>53</v>
      </c>
      <c r="B67" s="8" t="s">
        <v>17</v>
      </c>
      <c r="C67" s="47">
        <v>1</v>
      </c>
      <c r="D67" s="14">
        <v>0.5</v>
      </c>
      <c r="E67" s="14">
        <v>0.5</v>
      </c>
      <c r="F67" s="9"/>
      <c r="G67" s="9"/>
      <c r="H67" s="34"/>
      <c r="I67" s="43">
        <f t="shared" si="15"/>
        <v>100000</v>
      </c>
      <c r="J67" s="34"/>
      <c r="K67" s="62">
        <v>100000</v>
      </c>
      <c r="L67" s="66"/>
    </row>
    <row r="68" spans="1:12" s="22" customFormat="1" ht="21.75" hidden="1" customHeight="1" x14ac:dyDescent="0.25">
      <c r="A68" s="23">
        <v>54</v>
      </c>
      <c r="B68" s="8" t="s">
        <v>5</v>
      </c>
      <c r="C68" s="47">
        <v>1</v>
      </c>
      <c r="D68" s="14">
        <v>1</v>
      </c>
      <c r="E68" s="14">
        <v>1</v>
      </c>
      <c r="F68" s="9"/>
      <c r="G68" s="9"/>
      <c r="H68" s="34"/>
      <c r="I68" s="43">
        <f t="shared" si="15"/>
        <v>100000</v>
      </c>
      <c r="J68" s="34"/>
      <c r="K68" s="62">
        <v>100000</v>
      </c>
      <c r="L68" s="66"/>
    </row>
    <row r="69" spans="1:12" s="22" customFormat="1" ht="24" hidden="1" customHeight="1" x14ac:dyDescent="0.25">
      <c r="A69" s="23">
        <v>55</v>
      </c>
      <c r="B69" s="8" t="s">
        <v>4</v>
      </c>
      <c r="C69" s="47">
        <v>1</v>
      </c>
      <c r="D69" s="14">
        <v>0.5</v>
      </c>
      <c r="E69" s="14">
        <v>0.5</v>
      </c>
      <c r="F69" s="9"/>
      <c r="G69" s="9"/>
      <c r="H69" s="34"/>
      <c r="I69" s="43">
        <f t="shared" si="15"/>
        <v>100000</v>
      </c>
      <c r="J69" s="34"/>
      <c r="K69" s="62">
        <v>100000</v>
      </c>
      <c r="L69" s="66"/>
    </row>
    <row r="70" spans="1:12" s="22" customFormat="1" ht="36" hidden="1" customHeight="1" x14ac:dyDescent="0.25">
      <c r="A70" s="39"/>
      <c r="B70" s="40"/>
      <c r="C70" s="51"/>
      <c r="D70" s="14"/>
      <c r="E70" s="14"/>
      <c r="F70" s="9"/>
      <c r="G70" s="9"/>
      <c r="H70" s="34"/>
      <c r="I70" s="43">
        <f t="shared" si="15"/>
        <v>0</v>
      </c>
      <c r="J70" s="34"/>
      <c r="K70" s="62"/>
      <c r="L70" s="66"/>
    </row>
    <row r="71" spans="1:12" s="22" customFormat="1" ht="34.5" customHeight="1" x14ac:dyDescent="0.25">
      <c r="A71" s="23"/>
      <c r="B71" s="61" t="s">
        <v>37</v>
      </c>
      <c r="C71" s="61"/>
      <c r="D71" s="14"/>
      <c r="E71" s="14"/>
      <c r="F71" s="57"/>
      <c r="G71" s="57"/>
      <c r="H71" s="34"/>
      <c r="I71" s="43">
        <f t="shared" si="15"/>
        <v>0</v>
      </c>
      <c r="J71" s="34"/>
      <c r="K71" s="64"/>
      <c r="L71" s="66"/>
    </row>
    <row r="72" spans="1:12" s="22" customFormat="1" ht="26.25" customHeight="1" x14ac:dyDescent="0.25">
      <c r="A72" s="49">
        <v>47</v>
      </c>
      <c r="B72" s="56" t="s">
        <v>8</v>
      </c>
      <c r="C72" s="59">
        <v>1</v>
      </c>
      <c r="D72" s="55">
        <v>0.5</v>
      </c>
      <c r="E72" s="55">
        <v>0.5</v>
      </c>
      <c r="F72" s="57"/>
      <c r="G72" s="57"/>
      <c r="H72" s="34"/>
      <c r="I72" s="43">
        <f t="shared" si="15"/>
        <v>124200</v>
      </c>
      <c r="J72" s="34"/>
      <c r="K72" s="62">
        <v>124200</v>
      </c>
      <c r="L72" s="37">
        <f>E72*K72</f>
        <v>62100</v>
      </c>
    </row>
    <row r="73" spans="1:12" s="22" customFormat="1" ht="21.75" customHeight="1" x14ac:dyDescent="0.25">
      <c r="A73" s="49">
        <v>48</v>
      </c>
      <c r="B73" s="56" t="s">
        <v>9</v>
      </c>
      <c r="C73" s="59">
        <v>1</v>
      </c>
      <c r="D73" s="55">
        <v>0.56000000000000005</v>
      </c>
      <c r="E73" s="55">
        <v>0.56000000000000005</v>
      </c>
      <c r="F73" s="57"/>
      <c r="G73" s="57"/>
      <c r="H73" s="34"/>
      <c r="I73" s="43">
        <f t="shared" si="15"/>
        <v>110000</v>
      </c>
      <c r="J73" s="34"/>
      <c r="K73" s="62">
        <v>110000</v>
      </c>
      <c r="L73" s="37">
        <f t="shared" ref="L73:L76" si="16">E73*K73</f>
        <v>61600.000000000007</v>
      </c>
    </row>
    <row r="74" spans="1:12" s="22" customFormat="1" ht="21.75" customHeight="1" x14ac:dyDescent="0.25">
      <c r="A74" s="49">
        <v>49</v>
      </c>
      <c r="B74" s="56" t="s">
        <v>9</v>
      </c>
      <c r="C74" s="59">
        <v>1</v>
      </c>
      <c r="D74" s="55">
        <v>0.56000000000000005</v>
      </c>
      <c r="E74" s="55">
        <v>0.56000000000000005</v>
      </c>
      <c r="F74" s="57"/>
      <c r="G74" s="57"/>
      <c r="H74" s="34"/>
      <c r="I74" s="43">
        <f t="shared" si="15"/>
        <v>110000</v>
      </c>
      <c r="J74" s="34"/>
      <c r="K74" s="62">
        <v>110000</v>
      </c>
      <c r="L74" s="37">
        <f t="shared" si="16"/>
        <v>61600.000000000007</v>
      </c>
    </row>
    <row r="75" spans="1:12" s="22" customFormat="1" ht="21.75" customHeight="1" x14ac:dyDescent="0.25">
      <c r="A75" s="49">
        <v>50</v>
      </c>
      <c r="B75" s="56" t="s">
        <v>11</v>
      </c>
      <c r="C75" s="59">
        <v>1</v>
      </c>
      <c r="D75" s="55">
        <v>0.5</v>
      </c>
      <c r="E75" s="55">
        <v>0.5</v>
      </c>
      <c r="F75" s="57"/>
      <c r="G75" s="57"/>
      <c r="H75" s="34"/>
      <c r="I75" s="43">
        <f t="shared" si="15"/>
        <v>104000</v>
      </c>
      <c r="J75" s="34"/>
      <c r="K75" s="62">
        <v>104000</v>
      </c>
      <c r="L75" s="37">
        <f t="shared" si="16"/>
        <v>52000</v>
      </c>
    </row>
    <row r="76" spans="1:12" s="22" customFormat="1" ht="27" customHeight="1" x14ac:dyDescent="0.25">
      <c r="A76" s="49">
        <v>51</v>
      </c>
      <c r="B76" s="56" t="s">
        <v>13</v>
      </c>
      <c r="C76" s="59">
        <v>1</v>
      </c>
      <c r="D76" s="55">
        <v>1</v>
      </c>
      <c r="E76" s="55">
        <v>1</v>
      </c>
      <c r="F76" s="57"/>
      <c r="G76" s="57"/>
      <c r="H76" s="34"/>
      <c r="I76" s="43">
        <f t="shared" si="15"/>
        <v>106000</v>
      </c>
      <c r="J76" s="34"/>
      <c r="K76" s="62">
        <v>106000</v>
      </c>
      <c r="L76" s="37">
        <f t="shared" si="16"/>
        <v>106000</v>
      </c>
    </row>
    <row r="77" spans="1:12" s="22" customFormat="1" ht="36" customHeight="1" x14ac:dyDescent="0.25">
      <c r="A77" s="14"/>
      <c r="B77" s="53" t="s">
        <v>39</v>
      </c>
      <c r="C77" s="61">
        <f>SUM(C72:C76)</f>
        <v>5</v>
      </c>
      <c r="D77" s="61"/>
      <c r="E77" s="61">
        <f>SUM(E72:E76)</f>
        <v>3.12</v>
      </c>
      <c r="F77" s="57"/>
      <c r="G77" s="57"/>
      <c r="H77" s="34"/>
      <c r="I77" s="43">
        <f t="shared" si="15"/>
        <v>0</v>
      </c>
      <c r="J77" s="34"/>
      <c r="K77" s="62"/>
      <c r="L77" s="66">
        <f>SUM(L72:L76)</f>
        <v>343300</v>
      </c>
    </row>
    <row r="78" spans="1:12" s="24" customFormat="1" ht="18" customHeight="1" x14ac:dyDescent="0.25">
      <c r="A78" s="52"/>
      <c r="B78" s="54" t="s">
        <v>27</v>
      </c>
      <c r="C78" s="50">
        <f>SUM(C26+C38+C49+C60+C77)</f>
        <v>72</v>
      </c>
      <c r="D78" s="48"/>
      <c r="E78" s="48">
        <f>E60+E49+E38+E26+E77</f>
        <v>53.22</v>
      </c>
      <c r="F78" s="10"/>
      <c r="G78" s="9">
        <f>G49+G38+G26</f>
        <v>4307128.5</v>
      </c>
      <c r="H78" s="34"/>
      <c r="I78" s="43">
        <f t="shared" si="15"/>
        <v>0</v>
      </c>
      <c r="J78" s="34"/>
      <c r="K78" s="64"/>
      <c r="L78" s="66">
        <f>L60+L49+L38+L26+L77</f>
        <v>5829900</v>
      </c>
    </row>
    <row r="79" spans="1:12" s="24" customFormat="1" ht="18" customHeight="1" x14ac:dyDescent="0.25">
      <c r="A79" s="18"/>
      <c r="B79" s="18"/>
      <c r="C79" s="18"/>
      <c r="D79" s="25"/>
      <c r="E79" s="25"/>
      <c r="F79" s="5"/>
      <c r="G79" s="6"/>
      <c r="H79" s="6"/>
      <c r="I79" s="44"/>
      <c r="J79" s="6"/>
    </row>
    <row r="80" spans="1:12" s="1" customFormat="1" ht="52.5" customHeight="1" x14ac:dyDescent="0.25">
      <c r="A80" s="70" t="s">
        <v>40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9" s="1" customFormat="1" ht="17.25" customHeight="1" x14ac:dyDescent="0.25">
      <c r="B81" s="26"/>
      <c r="C81" s="26"/>
      <c r="I81" s="45"/>
    </row>
    <row r="82" spans="2:9" s="1" customFormat="1" x14ac:dyDescent="0.25">
      <c r="B82" s="26"/>
      <c r="C82" s="26"/>
      <c r="I82" s="45"/>
    </row>
    <row r="83" spans="2:9" s="1" customFormat="1" x14ac:dyDescent="0.25">
      <c r="B83" s="26"/>
      <c r="C83" s="26"/>
      <c r="I83" s="45"/>
    </row>
    <row r="84" spans="2:9" s="1" customFormat="1" x14ac:dyDescent="0.25">
      <c r="B84" s="26"/>
      <c r="C84" s="26"/>
      <c r="I84" s="45"/>
    </row>
    <row r="85" spans="2:9" s="1" customFormat="1" x14ac:dyDescent="0.25">
      <c r="B85" s="26"/>
      <c r="C85" s="26"/>
      <c r="I85" s="45"/>
    </row>
    <row r="86" spans="2:9" s="1" customFormat="1" x14ac:dyDescent="0.25">
      <c r="B86" s="26"/>
      <c r="C86" s="26"/>
      <c r="I86" s="45"/>
    </row>
    <row r="87" spans="2:9" s="1" customFormat="1" x14ac:dyDescent="0.25">
      <c r="B87" s="26"/>
      <c r="C87" s="26"/>
      <c r="I87" s="45"/>
    </row>
    <row r="88" spans="2:9" s="1" customFormat="1" x14ac:dyDescent="0.25">
      <c r="B88" s="26"/>
      <c r="C88" s="26"/>
      <c r="I88" s="45"/>
    </row>
    <row r="89" spans="2:9" s="1" customFormat="1" x14ac:dyDescent="0.25">
      <c r="B89" s="26"/>
      <c r="C89" s="26"/>
      <c r="I89" s="45"/>
    </row>
    <row r="90" spans="2:9" s="1" customFormat="1" x14ac:dyDescent="0.25">
      <c r="B90" s="26"/>
      <c r="C90" s="26"/>
      <c r="I90" s="45"/>
    </row>
    <row r="91" spans="2:9" s="1" customFormat="1" x14ac:dyDescent="0.25">
      <c r="B91" s="26"/>
      <c r="C91" s="26"/>
      <c r="I91" s="45"/>
    </row>
  </sheetData>
  <sheetProtection selectLockedCells="1" selectUnlockedCells="1"/>
  <autoFilter ref="A6:L78" xr:uid="{00000000-0009-0000-0000-000000000000}"/>
  <mergeCells count="14">
    <mergeCell ref="K1:L1"/>
    <mergeCell ref="A2:L2"/>
    <mergeCell ref="A80:L80"/>
    <mergeCell ref="L4:L5"/>
    <mergeCell ref="A38:B38"/>
    <mergeCell ref="A4:A5"/>
    <mergeCell ref="B4:B5"/>
    <mergeCell ref="D4:D5"/>
    <mergeCell ref="C4:C5"/>
    <mergeCell ref="A26:B26"/>
    <mergeCell ref="E4:E5"/>
    <mergeCell ref="K4:K5"/>
    <mergeCell ref="G4:G5"/>
    <mergeCell ref="F4:F5"/>
  </mergeCells>
  <pageMargins left="0.41" right="0.19685039370078741" top="0.34" bottom="0.27" header="0.2800000000000000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2024-06-18T12:35:22Z</dcterms:modified>
</cp:coreProperties>
</file>