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tiv1" sheetId="10" r:id="rId1"/>
    <sheet name="tiv2" sheetId="9" r:id="rId2"/>
    <sheet name="tiv3" sheetId="2" r:id="rId3"/>
    <sheet name="tiv4" sheetId="8" r:id="rId4"/>
    <sheet name="Սառ. ՆՈՒՀ" sheetId="13" r:id="rId5"/>
    <sheet name="mshak" sheetId="3" r:id="rId6"/>
    <sheet name="erasht." sheetId="7" r:id="rId7"/>
    <sheet name="ՄՊՍԿ" sheetId="1" r:id="rId8"/>
    <sheet name="gexarv" sheetId="6" r:id="rId9"/>
    <sheet name="shaxmat" sheetId="4" r:id="rId10"/>
    <sheet name="foot." sheetId="5" r:id="rId11"/>
    <sheet name="komumal" sheetId="11" r:id="rId12"/>
  </sheets>
  <definedNames>
    <definedName name="_xlnm._FilterDatabase" localSheetId="0" hidden="1">'tiv1'!$A$6:$N$71</definedName>
    <definedName name="_xlnm.Print_Area" localSheetId="9">shaxmat!$A$5:$J$21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0" l="1"/>
  <c r="J46" i="11" l="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45" i="11"/>
  <c r="J39" i="11"/>
  <c r="J40" i="11"/>
  <c r="J41" i="11"/>
  <c r="J42" i="11"/>
  <c r="J35" i="11"/>
  <c r="J66" i="11" l="1"/>
  <c r="K8" i="5"/>
  <c r="K9" i="5"/>
  <c r="K10" i="5"/>
  <c r="K11" i="5"/>
  <c r="K12" i="5"/>
  <c r="K13" i="5"/>
  <c r="K5" i="5"/>
  <c r="K9" i="4"/>
  <c r="K10" i="4"/>
  <c r="K11" i="4"/>
  <c r="K13" i="4"/>
  <c r="K14" i="4"/>
  <c r="K15" i="4"/>
  <c r="K16" i="4"/>
  <c r="K8" i="4"/>
  <c r="D17" i="4"/>
  <c r="K2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L46" i="1"/>
  <c r="J28" i="7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5" i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5" i="7"/>
  <c r="L45" i="3"/>
  <c r="L47" i="8" l="1"/>
  <c r="L46" i="8"/>
  <c r="L39" i="8"/>
  <c r="L40" i="8"/>
  <c r="L41" i="8"/>
  <c r="L42" i="8"/>
  <c r="L43" i="8"/>
  <c r="L44" i="8"/>
  <c r="L45" i="8"/>
  <c r="L38" i="8"/>
  <c r="L36" i="8"/>
  <c r="L30" i="8"/>
  <c r="L31" i="8"/>
  <c r="L32" i="8"/>
  <c r="L33" i="8"/>
  <c r="L34" i="8"/>
  <c r="L35" i="8"/>
  <c r="L29" i="8"/>
  <c r="L27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10" i="8"/>
  <c r="L7" i="8"/>
  <c r="L8" i="8"/>
  <c r="L6" i="8"/>
  <c r="L64" i="2"/>
  <c r="E64" i="2"/>
  <c r="L63" i="2"/>
  <c r="L62" i="2"/>
  <c r="L60" i="2"/>
  <c r="L59" i="2"/>
  <c r="L57" i="2"/>
  <c r="L56" i="2"/>
  <c r="L54" i="2"/>
  <c r="L53" i="2"/>
  <c r="L51" i="2"/>
  <c r="L47" i="2"/>
  <c r="L48" i="2"/>
  <c r="L49" i="2"/>
  <c r="L50" i="2"/>
  <c r="L46" i="2"/>
  <c r="L44" i="2"/>
  <c r="L40" i="2"/>
  <c r="L41" i="2"/>
  <c r="L42" i="2"/>
  <c r="L43" i="2"/>
  <c r="L39" i="2"/>
  <c r="L37" i="2"/>
  <c r="L30" i="2"/>
  <c r="L31" i="2"/>
  <c r="L32" i="2"/>
  <c r="L33" i="2"/>
  <c r="L34" i="2"/>
  <c r="L35" i="2"/>
  <c r="L36" i="2"/>
  <c r="L29" i="2"/>
  <c r="L2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G9" i="13"/>
  <c r="G11" i="13"/>
  <c r="E71" i="10"/>
  <c r="L60" i="10"/>
  <c r="L52" i="10"/>
  <c r="L53" i="10"/>
  <c r="L54" i="10"/>
  <c r="L55" i="10"/>
  <c r="L56" i="10"/>
  <c r="L57" i="10"/>
  <c r="L58" i="10"/>
  <c r="L59" i="10"/>
  <c r="L51" i="10"/>
  <c r="L41" i="10"/>
  <c r="L42" i="10"/>
  <c r="L43" i="10"/>
  <c r="L44" i="10"/>
  <c r="L49" i="10" s="1"/>
  <c r="L45" i="10"/>
  <c r="L46" i="10"/>
  <c r="L47" i="10"/>
  <c r="L48" i="10"/>
  <c r="L40" i="10"/>
  <c r="L38" i="10"/>
  <c r="L29" i="10"/>
  <c r="L30" i="10"/>
  <c r="L32" i="10"/>
  <c r="L33" i="10"/>
  <c r="L34" i="10"/>
  <c r="L35" i="10"/>
  <c r="L36" i="10"/>
  <c r="L37" i="10"/>
  <c r="L28" i="10"/>
  <c r="L26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11" i="10"/>
  <c r="L8" i="10"/>
  <c r="L9" i="10"/>
  <c r="L7" i="10"/>
  <c r="L62" i="9"/>
  <c r="L63" i="9"/>
  <c r="L64" i="9"/>
  <c r="L61" i="9"/>
  <c r="L12" i="9"/>
  <c r="L18" i="9"/>
  <c r="E55" i="9"/>
  <c r="L55" i="9" s="1"/>
  <c r="E56" i="9"/>
  <c r="L56" i="9" s="1"/>
  <c r="E57" i="9"/>
  <c r="L57" i="9" s="1"/>
  <c r="E58" i="9"/>
  <c r="L58" i="9" s="1"/>
  <c r="E54" i="9"/>
  <c r="E59" i="9" s="1"/>
  <c r="E62" i="9"/>
  <c r="E63" i="9"/>
  <c r="E64" i="9"/>
  <c r="E65" i="9"/>
  <c r="L65" i="9" s="1"/>
  <c r="E61" i="9"/>
  <c r="C66" i="9"/>
  <c r="L71" i="10" l="1"/>
  <c r="L66" i="9"/>
  <c r="L54" i="9"/>
  <c r="L59" i="9" s="1"/>
  <c r="E66" i="9"/>
  <c r="C13" i="13" l="1"/>
  <c r="E6" i="13"/>
  <c r="G6" i="13" s="1"/>
  <c r="E7" i="13"/>
  <c r="G7" i="13" s="1"/>
  <c r="E8" i="13"/>
  <c r="G8" i="13" s="1"/>
  <c r="E10" i="13"/>
  <c r="G10" i="13" s="1"/>
  <c r="E12" i="13"/>
  <c r="G12" i="13" s="1"/>
  <c r="G13" i="13" l="1"/>
  <c r="E13" i="13"/>
  <c r="D22" i="6"/>
  <c r="C22" i="6" l="1"/>
  <c r="C66" i="11" l="1"/>
  <c r="C43" i="11"/>
  <c r="C36" i="11"/>
  <c r="C25" i="11"/>
  <c r="C18" i="11"/>
  <c r="D14" i="5"/>
  <c r="C14" i="5"/>
  <c r="C46" i="1"/>
  <c r="C28" i="7"/>
  <c r="C46" i="3"/>
  <c r="C27" i="2"/>
  <c r="C28" i="9"/>
  <c r="C60" i="10"/>
  <c r="C38" i="10"/>
  <c r="C26" i="10"/>
  <c r="C67" i="11" l="1"/>
  <c r="E6" i="3"/>
  <c r="L6" i="3" s="1"/>
  <c r="E7" i="3"/>
  <c r="L7" i="3" s="1"/>
  <c r="E8" i="3"/>
  <c r="L8" i="3" s="1"/>
  <c r="E9" i="3"/>
  <c r="L9" i="3" s="1"/>
  <c r="E10" i="3"/>
  <c r="L10" i="3" s="1"/>
  <c r="E11" i="3"/>
  <c r="L11" i="3" s="1"/>
  <c r="E12" i="3"/>
  <c r="L12" i="3" s="1"/>
  <c r="E13" i="3"/>
  <c r="L13" i="3" s="1"/>
  <c r="E14" i="3"/>
  <c r="E15" i="3"/>
  <c r="E16" i="3"/>
  <c r="E17" i="3"/>
  <c r="E18" i="3"/>
  <c r="E19" i="3"/>
  <c r="L19" i="3" s="1"/>
  <c r="E20" i="3"/>
  <c r="L20" i="3" s="1"/>
  <c r="E21" i="3"/>
  <c r="E22" i="3"/>
  <c r="L22" i="3" s="1"/>
  <c r="E23" i="3"/>
  <c r="E24" i="3"/>
  <c r="E25" i="3"/>
  <c r="E26" i="3"/>
  <c r="L26" i="3" s="1"/>
  <c r="E27" i="3"/>
  <c r="L27" i="3" s="1"/>
  <c r="E28" i="3"/>
  <c r="L28" i="3" s="1"/>
  <c r="E29" i="3"/>
  <c r="L29" i="3" s="1"/>
  <c r="E30" i="3"/>
  <c r="L30" i="3" s="1"/>
  <c r="E31" i="3"/>
  <c r="L31" i="3" s="1"/>
  <c r="E32" i="3"/>
  <c r="L32" i="3" s="1"/>
  <c r="E33" i="3"/>
  <c r="L33" i="3" s="1"/>
  <c r="E34" i="3"/>
  <c r="L34" i="3" s="1"/>
  <c r="E35" i="3"/>
  <c r="L35" i="3" s="1"/>
  <c r="E36" i="3"/>
  <c r="L36" i="3" s="1"/>
  <c r="E37" i="3"/>
  <c r="L37" i="3" s="1"/>
  <c r="E38" i="3"/>
  <c r="L38" i="3" s="1"/>
  <c r="E39" i="3"/>
  <c r="L39" i="3" s="1"/>
  <c r="E40" i="3"/>
  <c r="L40" i="3" s="1"/>
  <c r="E41" i="3"/>
  <c r="L41" i="3" s="1"/>
  <c r="E42" i="3"/>
  <c r="L42" i="3" s="1"/>
  <c r="E43" i="3"/>
  <c r="L43" i="3" s="1"/>
  <c r="E44" i="3"/>
  <c r="L44" i="3" s="1"/>
  <c r="E5" i="3"/>
  <c r="L5" i="3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  <c r="E46" i="3" l="1"/>
  <c r="E46" i="1"/>
  <c r="D36" i="11" l="1"/>
  <c r="H8" i="5" l="1"/>
  <c r="H9" i="5"/>
  <c r="H5" i="5"/>
  <c r="H9" i="4"/>
  <c r="H10" i="4"/>
  <c r="H13" i="4"/>
  <c r="H14" i="4"/>
  <c r="H15" i="4"/>
  <c r="H16" i="4"/>
  <c r="H8" i="4"/>
  <c r="H6" i="6"/>
  <c r="H7" i="6"/>
  <c r="H8" i="6"/>
  <c r="H9" i="6"/>
  <c r="H10" i="6"/>
  <c r="H11" i="6"/>
  <c r="H19" i="6"/>
  <c r="H20" i="6"/>
  <c r="H21" i="6"/>
  <c r="H5" i="6"/>
  <c r="J6" i="1"/>
  <c r="J7" i="1"/>
  <c r="J11" i="1"/>
  <c r="J22" i="1"/>
  <c r="J26" i="1"/>
  <c r="J37" i="1"/>
  <c r="J38" i="1"/>
  <c r="J39" i="1"/>
  <c r="J40" i="1"/>
  <c r="H7" i="7"/>
  <c r="H8" i="7"/>
  <c r="H11" i="7"/>
  <c r="H13" i="7"/>
  <c r="H14" i="7"/>
  <c r="H17" i="7"/>
  <c r="H18" i="7"/>
  <c r="H19" i="7"/>
  <c r="H21" i="7"/>
  <c r="H22" i="7"/>
  <c r="H26" i="7"/>
  <c r="H5" i="7"/>
  <c r="J6" i="3"/>
  <c r="J8" i="3"/>
  <c r="J9" i="3"/>
  <c r="J11" i="3"/>
  <c r="J12" i="3"/>
  <c r="J13" i="3"/>
  <c r="J19" i="3"/>
  <c r="J20" i="3"/>
  <c r="J22" i="3"/>
  <c r="J27" i="3"/>
  <c r="J30" i="3"/>
  <c r="J32" i="3"/>
  <c r="J40" i="3"/>
  <c r="J41" i="3"/>
  <c r="J42" i="3"/>
  <c r="J43" i="3"/>
  <c r="J44" i="3"/>
  <c r="J5" i="3"/>
  <c r="I9" i="8"/>
  <c r="I11" i="8"/>
  <c r="I12" i="8"/>
  <c r="I16" i="8"/>
  <c r="I19" i="8"/>
  <c r="I26" i="8"/>
  <c r="I27" i="8"/>
  <c r="I28" i="8"/>
  <c r="I30" i="8"/>
  <c r="I31" i="8"/>
  <c r="I32" i="8"/>
  <c r="I36" i="8"/>
  <c r="I37" i="8"/>
  <c r="I39" i="8"/>
  <c r="I40" i="8"/>
  <c r="I41" i="8"/>
  <c r="I43" i="8"/>
  <c r="I46" i="8"/>
  <c r="I47" i="8"/>
  <c r="I9" i="2"/>
  <c r="I11" i="2"/>
  <c r="I12" i="2"/>
  <c r="I15" i="2"/>
  <c r="I16" i="2"/>
  <c r="I17" i="2"/>
  <c r="I20" i="2"/>
  <c r="I21" i="2"/>
  <c r="I22" i="2"/>
  <c r="I23" i="2"/>
  <c r="I25" i="2"/>
  <c r="I27" i="2"/>
  <c r="I28" i="2"/>
  <c r="I30" i="2"/>
  <c r="I31" i="2"/>
  <c r="I32" i="2"/>
  <c r="I35" i="2"/>
  <c r="I37" i="2"/>
  <c r="I38" i="2"/>
  <c r="I40" i="2"/>
  <c r="I41" i="2"/>
  <c r="I42" i="2"/>
  <c r="I44" i="2"/>
  <c r="I45" i="2"/>
  <c r="I47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9" i="9"/>
  <c r="I12" i="9"/>
  <c r="I13" i="9"/>
  <c r="I15" i="9"/>
  <c r="I17" i="9"/>
  <c r="I18" i="9"/>
  <c r="I21" i="9"/>
  <c r="I22" i="9"/>
  <c r="I25" i="9"/>
  <c r="I26" i="9"/>
  <c r="I27" i="9"/>
  <c r="I28" i="9"/>
  <c r="I29" i="9"/>
  <c r="I31" i="9"/>
  <c r="I33" i="9"/>
  <c r="I37" i="9"/>
  <c r="I38" i="9"/>
  <c r="I40" i="9"/>
  <c r="I41" i="9"/>
  <c r="I42" i="9"/>
  <c r="I45" i="9"/>
  <c r="I46" i="9"/>
  <c r="I48" i="9"/>
  <c r="I50" i="9"/>
  <c r="I52" i="9"/>
  <c r="I53" i="9"/>
  <c r="I69" i="9"/>
  <c r="I71" i="9"/>
  <c r="I74" i="9"/>
  <c r="I75" i="9"/>
  <c r="I76" i="9"/>
  <c r="I77" i="9"/>
  <c r="I78" i="9"/>
  <c r="I10" i="10" l="1"/>
  <c r="I12" i="10"/>
  <c r="I14" i="10"/>
  <c r="I15" i="10"/>
  <c r="I16" i="10"/>
  <c r="I26" i="10"/>
  <c r="I27" i="10"/>
  <c r="I29" i="10"/>
  <c r="I32" i="10"/>
  <c r="I33" i="10"/>
  <c r="I38" i="10"/>
  <c r="I39" i="10"/>
  <c r="I41" i="10"/>
  <c r="I43" i="10"/>
  <c r="I44" i="10"/>
  <c r="I47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K7" i="10"/>
  <c r="J8" i="11"/>
  <c r="J9" i="11"/>
  <c r="J10" i="11"/>
  <c r="J12" i="11"/>
  <c r="J14" i="11"/>
  <c r="J20" i="11"/>
  <c r="J24" i="11"/>
  <c r="J27" i="11"/>
  <c r="J29" i="11"/>
  <c r="J30" i="11"/>
  <c r="J31" i="11"/>
  <c r="J32" i="11"/>
  <c r="J33" i="11"/>
  <c r="I34" i="11"/>
  <c r="J34" i="11" s="1"/>
  <c r="J38" i="11"/>
  <c r="J43" i="11" s="1"/>
  <c r="I7" i="10" l="1"/>
  <c r="E58" i="10" l="1"/>
  <c r="E60" i="10" s="1"/>
  <c r="H46" i="11" l="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45" i="11"/>
  <c r="H39" i="11"/>
  <c r="H40" i="11"/>
  <c r="H41" i="11"/>
  <c r="H42" i="11"/>
  <c r="H38" i="11"/>
  <c r="H28" i="11"/>
  <c r="H29" i="11"/>
  <c r="H30" i="11"/>
  <c r="H31" i="11"/>
  <c r="H32" i="11"/>
  <c r="H33" i="11"/>
  <c r="H34" i="11"/>
  <c r="H27" i="11"/>
  <c r="H21" i="11"/>
  <c r="H22" i="11"/>
  <c r="H23" i="11"/>
  <c r="H24" i="11"/>
  <c r="H20" i="11"/>
  <c r="H8" i="11"/>
  <c r="H9" i="11"/>
  <c r="H10" i="11"/>
  <c r="H11" i="11"/>
  <c r="H12" i="11"/>
  <c r="H13" i="11"/>
  <c r="H14" i="11"/>
  <c r="H15" i="11"/>
  <c r="H16" i="11"/>
  <c r="H17" i="11"/>
  <c r="H7" i="11"/>
  <c r="I6" i="5"/>
  <c r="I7" i="5"/>
  <c r="I8" i="5"/>
  <c r="I5" i="5"/>
  <c r="I12" i="4"/>
  <c r="I13" i="4"/>
  <c r="I10" i="4"/>
  <c r="I8" i="4"/>
  <c r="I6" i="6"/>
  <c r="I7" i="6"/>
  <c r="I5" i="6"/>
  <c r="I41" i="1"/>
  <c r="I22" i="1"/>
  <c r="I6" i="1"/>
  <c r="I7" i="1"/>
  <c r="I5" i="1"/>
  <c r="G7" i="7"/>
  <c r="G5" i="7"/>
  <c r="I15" i="3"/>
  <c r="I16" i="3"/>
  <c r="I17" i="3"/>
  <c r="I18" i="3"/>
  <c r="I19" i="3"/>
  <c r="I20" i="3"/>
  <c r="I21" i="3"/>
  <c r="I22" i="3"/>
  <c r="I23" i="3"/>
  <c r="I24" i="3"/>
  <c r="I25" i="3"/>
  <c r="I14" i="3"/>
  <c r="I12" i="3"/>
  <c r="I9" i="3"/>
  <c r="I8" i="3"/>
  <c r="I6" i="3"/>
  <c r="I5" i="3"/>
  <c r="J41" i="8"/>
  <c r="J39" i="8"/>
  <c r="J38" i="8"/>
  <c r="J32" i="8"/>
  <c r="J29" i="8"/>
  <c r="J16" i="8"/>
  <c r="J12" i="8"/>
  <c r="J10" i="8"/>
  <c r="J7" i="8"/>
  <c r="J6" i="8"/>
  <c r="J62" i="2"/>
  <c r="J59" i="2"/>
  <c r="J56" i="2"/>
  <c r="J53" i="2"/>
  <c r="J50" i="2"/>
  <c r="J47" i="2"/>
  <c r="J46" i="2"/>
  <c r="J42" i="2"/>
  <c r="J40" i="2"/>
  <c r="J39" i="2"/>
  <c r="J32" i="2"/>
  <c r="J30" i="2"/>
  <c r="J29" i="2"/>
  <c r="J17" i="2"/>
  <c r="J11" i="2"/>
  <c r="J12" i="2"/>
  <c r="J10" i="2"/>
  <c r="J7" i="2"/>
  <c r="J6" i="2"/>
  <c r="J76" i="9"/>
  <c r="J71" i="9"/>
  <c r="J69" i="9"/>
  <c r="J68" i="9"/>
  <c r="J50" i="9"/>
  <c r="J48" i="9"/>
  <c r="J47" i="9"/>
  <c r="J42" i="9"/>
  <c r="J40" i="9"/>
  <c r="J39" i="9"/>
  <c r="J33" i="9"/>
  <c r="J31" i="9"/>
  <c r="J30" i="9"/>
  <c r="J22" i="9"/>
  <c r="J17" i="9"/>
  <c r="J13" i="9"/>
  <c r="J11" i="9"/>
  <c r="J9" i="9"/>
  <c r="J8" i="9"/>
  <c r="J7" i="9"/>
  <c r="J44" i="10"/>
  <c r="J41" i="10"/>
  <c r="J40" i="10"/>
  <c r="J32" i="10"/>
  <c r="J29" i="10"/>
  <c r="J28" i="10"/>
  <c r="J16" i="10"/>
  <c r="J12" i="10"/>
  <c r="J11" i="10"/>
  <c r="J8" i="10"/>
  <c r="J7" i="10"/>
  <c r="J6" i="5" l="1"/>
  <c r="J7" i="5"/>
  <c r="J12" i="4"/>
  <c r="K12" i="4" s="1"/>
  <c r="K17" i="4" s="1"/>
  <c r="K41" i="1"/>
  <c r="K5" i="1"/>
  <c r="K15" i="3"/>
  <c r="L15" i="3" s="1"/>
  <c r="K16" i="3"/>
  <c r="L16" i="3" s="1"/>
  <c r="K17" i="3"/>
  <c r="L17" i="3" s="1"/>
  <c r="K18" i="3"/>
  <c r="L18" i="3" s="1"/>
  <c r="K21" i="3"/>
  <c r="L21" i="3" s="1"/>
  <c r="K23" i="3"/>
  <c r="L23" i="3" s="1"/>
  <c r="K24" i="3"/>
  <c r="L24" i="3" s="1"/>
  <c r="K25" i="3"/>
  <c r="L25" i="3" s="1"/>
  <c r="K14" i="3"/>
  <c r="L14" i="3" s="1"/>
  <c r="K38" i="8"/>
  <c r="K29" i="8"/>
  <c r="K10" i="8"/>
  <c r="K7" i="8"/>
  <c r="K6" i="8"/>
  <c r="K46" i="2"/>
  <c r="K39" i="2"/>
  <c r="K29" i="2"/>
  <c r="K10" i="2"/>
  <c r="K7" i="2"/>
  <c r="K6" i="2"/>
  <c r="K68" i="9"/>
  <c r="K47" i="9"/>
  <c r="K39" i="9"/>
  <c r="K30" i="9"/>
  <c r="K8" i="9"/>
  <c r="K10" i="9"/>
  <c r="K11" i="9"/>
  <c r="K7" i="9"/>
  <c r="K40" i="10"/>
  <c r="K28" i="10"/>
  <c r="I11" i="11"/>
  <c r="J11" i="11" s="1"/>
  <c r="I13" i="11"/>
  <c r="J13" i="11" s="1"/>
  <c r="J15" i="11"/>
  <c r="J16" i="11"/>
  <c r="I17" i="11"/>
  <c r="J17" i="11" s="1"/>
  <c r="I19" i="11"/>
  <c r="I21" i="11"/>
  <c r="J21" i="11" s="1"/>
  <c r="I22" i="11"/>
  <c r="J22" i="11" s="1"/>
  <c r="I23" i="11"/>
  <c r="J23" i="11" s="1"/>
  <c r="I26" i="11"/>
  <c r="I28" i="11"/>
  <c r="J28" i="11" s="1"/>
  <c r="J36" i="11" s="1"/>
  <c r="I37" i="11"/>
  <c r="I42" i="11"/>
  <c r="I44" i="11"/>
  <c r="I60" i="11"/>
  <c r="I61" i="11"/>
  <c r="I62" i="11"/>
  <c r="I63" i="11"/>
  <c r="I64" i="11"/>
  <c r="I65" i="11"/>
  <c r="I7" i="11"/>
  <c r="J7" i="11" s="1"/>
  <c r="E66" i="11"/>
  <c r="D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E43" i="11"/>
  <c r="D43" i="11"/>
  <c r="F42" i="11"/>
  <c r="F41" i="11"/>
  <c r="F40" i="11"/>
  <c r="F39" i="11"/>
  <c r="F38" i="11"/>
  <c r="E36" i="11"/>
  <c r="F34" i="11"/>
  <c r="F33" i="11"/>
  <c r="F32" i="11"/>
  <c r="F31" i="11"/>
  <c r="F30" i="11"/>
  <c r="F29" i="11"/>
  <c r="F28" i="11"/>
  <c r="F27" i="11"/>
  <c r="E25" i="11"/>
  <c r="D25" i="11"/>
  <c r="F24" i="11"/>
  <c r="F23" i="11"/>
  <c r="F22" i="11"/>
  <c r="F21" i="11"/>
  <c r="F20" i="11"/>
  <c r="E18" i="11"/>
  <c r="D18" i="11"/>
  <c r="F17" i="11"/>
  <c r="F16" i="11"/>
  <c r="F15" i="11"/>
  <c r="F14" i="11"/>
  <c r="F13" i="11"/>
  <c r="F12" i="11"/>
  <c r="F11" i="11"/>
  <c r="F10" i="11"/>
  <c r="F9" i="11"/>
  <c r="F8" i="11"/>
  <c r="F7" i="11"/>
  <c r="H6" i="5" l="1"/>
  <c r="K6" i="5"/>
  <c r="H7" i="5"/>
  <c r="K7" i="5"/>
  <c r="L46" i="3"/>
  <c r="I10" i="9"/>
  <c r="L10" i="9"/>
  <c r="J18" i="11"/>
  <c r="J25" i="11"/>
  <c r="D67" i="11"/>
  <c r="I47" i="9"/>
  <c r="I8" i="9"/>
  <c r="I68" i="9"/>
  <c r="I7" i="9"/>
  <c r="I30" i="9"/>
  <c r="I11" i="9"/>
  <c r="I39" i="9"/>
  <c r="I6" i="8"/>
  <c r="I38" i="8"/>
  <c r="I10" i="8"/>
  <c r="J25" i="3"/>
  <c r="J18" i="3"/>
  <c r="J24" i="3"/>
  <c r="J17" i="3"/>
  <c r="J23" i="3"/>
  <c r="J16" i="3"/>
  <c r="J14" i="3"/>
  <c r="J21" i="3"/>
  <c r="J15" i="3"/>
  <c r="I29" i="2"/>
  <c r="H12" i="4"/>
  <c r="I6" i="2"/>
  <c r="I39" i="2"/>
  <c r="I7" i="2"/>
  <c r="I10" i="2"/>
  <c r="I46" i="2"/>
  <c r="F25" i="11"/>
  <c r="E67" i="11"/>
  <c r="I7" i="8"/>
  <c r="I29" i="8"/>
  <c r="I40" i="10"/>
  <c r="I28" i="10"/>
  <c r="J41" i="1"/>
  <c r="J5" i="1"/>
  <c r="F66" i="11"/>
  <c r="F43" i="11"/>
  <c r="F18" i="11"/>
  <c r="F36" i="11"/>
  <c r="K11" i="10"/>
  <c r="K8" i="10"/>
  <c r="K14" i="5" l="1"/>
  <c r="J67" i="11"/>
  <c r="F67" i="11"/>
  <c r="I8" i="10"/>
  <c r="I11" i="10"/>
  <c r="G44" i="1"/>
  <c r="G43" i="1"/>
  <c r="G42" i="1"/>
  <c r="G41" i="1"/>
  <c r="J44" i="1" l="1"/>
  <c r="J43" i="1"/>
  <c r="J42" i="1"/>
  <c r="I45" i="10"/>
  <c r="I46" i="10"/>
  <c r="I48" i="10"/>
  <c r="I31" i="10"/>
  <c r="I34" i="10"/>
  <c r="I35" i="10"/>
  <c r="I36" i="10"/>
  <c r="I37" i="10"/>
  <c r="I19" i="10"/>
  <c r="I20" i="10"/>
  <c r="I21" i="10"/>
  <c r="I22" i="10"/>
  <c r="I23" i="10"/>
  <c r="I24" i="10"/>
  <c r="I25" i="10"/>
  <c r="I73" i="9" l="1"/>
  <c r="I49" i="9"/>
  <c r="I43" i="9"/>
  <c r="I23" i="9"/>
  <c r="I72" i="9"/>
  <c r="I36" i="9"/>
  <c r="I32" i="9"/>
  <c r="I16" i="9"/>
  <c r="I51" i="9"/>
  <c r="I35" i="9"/>
  <c r="I70" i="9"/>
  <c r="I44" i="9"/>
  <c r="I34" i="9"/>
  <c r="I24" i="9"/>
  <c r="I43" i="2"/>
  <c r="I34" i="2"/>
  <c r="I8" i="2"/>
  <c r="I33" i="2"/>
  <c r="I24" i="2"/>
  <c r="I49" i="2"/>
  <c r="I36" i="2"/>
  <c r="I48" i="2"/>
  <c r="I26" i="2"/>
  <c r="H16" i="6"/>
  <c r="H12" i="6"/>
  <c r="H15" i="6"/>
  <c r="H18" i="6"/>
  <c r="H14" i="6"/>
  <c r="H17" i="6"/>
  <c r="H13" i="6"/>
  <c r="I44" i="8"/>
  <c r="I35" i="8"/>
  <c r="I24" i="8"/>
  <c r="I20" i="8"/>
  <c r="I8" i="8"/>
  <c r="I34" i="8"/>
  <c r="I23" i="8"/>
  <c r="I42" i="8"/>
  <c r="I33" i="8"/>
  <c r="I22" i="8"/>
  <c r="I15" i="8"/>
  <c r="I45" i="8"/>
  <c r="I25" i="8"/>
  <c r="I21" i="8"/>
  <c r="I14" i="8"/>
  <c r="I9" i="10"/>
  <c r="J36" i="3"/>
  <c r="J28" i="3"/>
  <c r="J35" i="3"/>
  <c r="J26" i="3"/>
  <c r="J38" i="3"/>
  <c r="J34" i="3"/>
  <c r="J10" i="3"/>
  <c r="J37" i="3"/>
  <c r="J33" i="3"/>
  <c r="J7" i="3"/>
  <c r="H10" i="5"/>
  <c r="H13" i="5"/>
  <c r="H12" i="5"/>
  <c r="H11" i="5"/>
  <c r="J33" i="1"/>
  <c r="J29" i="1"/>
  <c r="J25" i="1"/>
  <c r="J20" i="1"/>
  <c r="J16" i="1"/>
  <c r="J12" i="1"/>
  <c r="J8" i="1"/>
  <c r="J36" i="1"/>
  <c r="J32" i="1"/>
  <c r="J28" i="1"/>
  <c r="J24" i="1"/>
  <c r="J19" i="1"/>
  <c r="J15" i="1"/>
  <c r="J35" i="1"/>
  <c r="J31" i="1"/>
  <c r="J27" i="1"/>
  <c r="J23" i="1"/>
  <c r="J18" i="1"/>
  <c r="J14" i="1"/>
  <c r="J10" i="1"/>
  <c r="J34" i="1"/>
  <c r="J30" i="1"/>
  <c r="J17" i="1"/>
  <c r="J13" i="1"/>
  <c r="J9" i="1"/>
  <c r="H10" i="7"/>
  <c r="H25" i="7"/>
  <c r="H9" i="7"/>
  <c r="H24" i="7"/>
  <c r="H20" i="7"/>
  <c r="H16" i="7"/>
  <c r="H12" i="7"/>
  <c r="H23" i="7"/>
  <c r="H15" i="7"/>
  <c r="H6" i="7"/>
  <c r="F14" i="9"/>
  <c r="I14" i="9" s="1"/>
  <c r="F18" i="8"/>
  <c r="I18" i="8" s="1"/>
  <c r="F17" i="8"/>
  <c r="I17" i="8" s="1"/>
  <c r="F13" i="8"/>
  <c r="I13" i="8" s="1"/>
  <c r="F19" i="2"/>
  <c r="I19" i="2" s="1"/>
  <c r="F18" i="2"/>
  <c r="I18" i="2" s="1"/>
  <c r="F14" i="2"/>
  <c r="I14" i="2" s="1"/>
  <c r="F13" i="2"/>
  <c r="I13" i="2" s="1"/>
  <c r="F20" i="9"/>
  <c r="I20" i="9" s="1"/>
  <c r="F19" i="9"/>
  <c r="I19" i="9" s="1"/>
  <c r="F42" i="10"/>
  <c r="F30" i="10"/>
  <c r="I30" i="10" s="1"/>
  <c r="F13" i="10"/>
  <c r="I13" i="10" s="1"/>
  <c r="F18" i="10"/>
  <c r="I18" i="10" s="1"/>
  <c r="F17" i="10"/>
  <c r="I17" i="10" s="1"/>
  <c r="J42" i="10" l="1"/>
  <c r="I42" i="10"/>
  <c r="J17" i="8"/>
  <c r="J18" i="8"/>
  <c r="J13" i="8"/>
  <c r="J13" i="2"/>
  <c r="J14" i="2"/>
  <c r="J19" i="2"/>
  <c r="J18" i="2"/>
  <c r="J19" i="9"/>
  <c r="J20" i="9"/>
  <c r="J14" i="9"/>
  <c r="J18" i="10"/>
  <c r="J13" i="10"/>
  <c r="J30" i="10"/>
  <c r="J17" i="10"/>
  <c r="G42" i="10"/>
  <c r="G30" i="3"/>
  <c r="I71" i="10" l="1"/>
  <c r="G9" i="1"/>
  <c r="C46" i="8" l="1"/>
  <c r="C36" i="8"/>
  <c r="C27" i="8"/>
  <c r="C63" i="2"/>
  <c r="C60" i="2"/>
  <c r="C57" i="2"/>
  <c r="C54" i="2"/>
  <c r="C51" i="2"/>
  <c r="C44" i="2"/>
  <c r="C37" i="2"/>
  <c r="C77" i="9"/>
  <c r="C74" i="9"/>
  <c r="C52" i="9"/>
  <c r="C45" i="9"/>
  <c r="C37" i="9"/>
  <c r="C78" i="9" l="1"/>
  <c r="C47" i="8"/>
  <c r="E8" i="7"/>
  <c r="E9" i="7"/>
  <c r="E6" i="7"/>
  <c r="E10" i="7"/>
  <c r="E11" i="7"/>
  <c r="E12" i="7"/>
  <c r="E13" i="7"/>
  <c r="E14" i="7"/>
  <c r="E15" i="7"/>
  <c r="E16" i="7"/>
  <c r="E17" i="7"/>
  <c r="E18" i="7"/>
  <c r="E19" i="7"/>
  <c r="E20" i="7"/>
  <c r="E7" i="7"/>
  <c r="E22" i="7"/>
  <c r="E23" i="7"/>
  <c r="E24" i="7"/>
  <c r="E25" i="7"/>
  <c r="E26" i="7"/>
  <c r="E21" i="7"/>
  <c r="E5" i="7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2" i="3"/>
  <c r="G33" i="3"/>
  <c r="G34" i="3"/>
  <c r="G35" i="3"/>
  <c r="G36" i="3"/>
  <c r="G37" i="3"/>
  <c r="G38" i="3"/>
  <c r="G40" i="3"/>
  <c r="G41" i="3"/>
  <c r="G42" i="3"/>
  <c r="G43" i="3"/>
  <c r="G44" i="3"/>
  <c r="G5" i="3"/>
  <c r="G7" i="8"/>
  <c r="G8" i="8"/>
  <c r="G10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9" i="8"/>
  <c r="G30" i="8"/>
  <c r="G31" i="8"/>
  <c r="G32" i="8"/>
  <c r="G33" i="8"/>
  <c r="G34" i="8"/>
  <c r="G35" i="8"/>
  <c r="G38" i="8"/>
  <c r="G39" i="8"/>
  <c r="G40" i="8"/>
  <c r="G41" i="8"/>
  <c r="G42" i="8"/>
  <c r="G43" i="8"/>
  <c r="G44" i="8"/>
  <c r="G45" i="8"/>
  <c r="G6" i="8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6" i="2"/>
  <c r="G47" i="2"/>
  <c r="G48" i="2"/>
  <c r="G49" i="2"/>
  <c r="G50" i="2"/>
  <c r="G53" i="2"/>
  <c r="G54" i="2" s="1"/>
  <c r="G56" i="2"/>
  <c r="G57" i="2" s="1"/>
  <c r="G59" i="2"/>
  <c r="G60" i="2" s="1"/>
  <c r="G62" i="2"/>
  <c r="G63" i="2" s="1"/>
  <c r="G6" i="2"/>
  <c r="G31" i="9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68" i="9"/>
  <c r="G69" i="9"/>
  <c r="G70" i="9"/>
  <c r="G71" i="9"/>
  <c r="G72" i="9"/>
  <c r="G73" i="9"/>
  <c r="G76" i="9"/>
  <c r="G77" i="9" s="1"/>
  <c r="G30" i="9"/>
  <c r="G8" i="9"/>
  <c r="G9" i="9"/>
  <c r="G11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7" i="9"/>
  <c r="G41" i="10"/>
  <c r="G43" i="10"/>
  <c r="G44" i="10"/>
  <c r="G45" i="10"/>
  <c r="G46" i="10"/>
  <c r="G47" i="10"/>
  <c r="G48" i="10"/>
  <c r="G40" i="10"/>
  <c r="G29" i="10"/>
  <c r="G30" i="10"/>
  <c r="G31" i="10"/>
  <c r="G32" i="10"/>
  <c r="G33" i="10"/>
  <c r="G34" i="10"/>
  <c r="G35" i="10"/>
  <c r="G36" i="10"/>
  <c r="G37" i="10"/>
  <c r="G2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G37" i="9" l="1"/>
  <c r="G37" i="2"/>
  <c r="G51" i="2"/>
  <c r="G74" i="9"/>
  <c r="G52" i="9"/>
  <c r="G45" i="9"/>
  <c r="G46" i="8"/>
  <c r="G36" i="8"/>
  <c r="G44" i="2"/>
  <c r="G28" i="9"/>
  <c r="G49" i="10"/>
  <c r="G27" i="8"/>
  <c r="G27" i="2"/>
  <c r="G46" i="3"/>
  <c r="E28" i="7"/>
  <c r="E29" i="7" s="1"/>
  <c r="G38" i="10"/>
  <c r="G26" i="10"/>
  <c r="G78" i="9" l="1"/>
  <c r="G47" i="8"/>
  <c r="G48" i="8" s="1"/>
  <c r="G64" i="2"/>
  <c r="G65" i="2" s="1"/>
  <c r="G71" i="10"/>
  <c r="C49" i="10"/>
  <c r="C71" i="10" s="1"/>
  <c r="E39" i="8"/>
  <c r="E40" i="8"/>
  <c r="E41" i="8"/>
  <c r="E42" i="8"/>
  <c r="E43" i="8"/>
  <c r="E44" i="8"/>
  <c r="E45" i="8"/>
  <c r="E38" i="8"/>
  <c r="E30" i="8"/>
  <c r="E31" i="8"/>
  <c r="E32" i="8"/>
  <c r="E33" i="8"/>
  <c r="E34" i="8"/>
  <c r="E35" i="8"/>
  <c r="E29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10" i="8"/>
  <c r="E7" i="8"/>
  <c r="E8" i="8"/>
  <c r="E6" i="8"/>
  <c r="E62" i="2"/>
  <c r="E63" i="2" s="1"/>
  <c r="E59" i="2"/>
  <c r="E60" i="2" s="1"/>
  <c r="E56" i="2"/>
  <c r="E57" i="2" s="1"/>
  <c r="E53" i="2"/>
  <c r="E54" i="2" s="1"/>
  <c r="E47" i="2"/>
  <c r="E48" i="2"/>
  <c r="E49" i="2"/>
  <c r="E50" i="2"/>
  <c r="E46" i="2"/>
  <c r="E40" i="2"/>
  <c r="E41" i="2"/>
  <c r="E42" i="2"/>
  <c r="E43" i="2"/>
  <c r="E39" i="2"/>
  <c r="E30" i="2"/>
  <c r="E31" i="2"/>
  <c r="E32" i="2"/>
  <c r="E33" i="2"/>
  <c r="E34" i="2"/>
  <c r="E35" i="2"/>
  <c r="E36" i="2"/>
  <c r="E29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E7" i="2"/>
  <c r="E8" i="2"/>
  <c r="E6" i="2"/>
  <c r="E76" i="9"/>
  <c r="E69" i="9"/>
  <c r="L69" i="9" s="1"/>
  <c r="E70" i="9"/>
  <c r="L70" i="9" s="1"/>
  <c r="E71" i="9"/>
  <c r="L71" i="9" s="1"/>
  <c r="E72" i="9"/>
  <c r="L72" i="9" s="1"/>
  <c r="E73" i="9"/>
  <c r="L73" i="9" s="1"/>
  <c r="E68" i="9"/>
  <c r="E48" i="9"/>
  <c r="L48" i="9" s="1"/>
  <c r="E49" i="9"/>
  <c r="L49" i="9" s="1"/>
  <c r="E50" i="9"/>
  <c r="L50" i="9" s="1"/>
  <c r="E51" i="9"/>
  <c r="L51" i="9" s="1"/>
  <c r="E47" i="9"/>
  <c r="L47" i="9" s="1"/>
  <c r="E40" i="9"/>
  <c r="L40" i="9" s="1"/>
  <c r="E41" i="9"/>
  <c r="L41" i="9" s="1"/>
  <c r="E42" i="9"/>
  <c r="L42" i="9" s="1"/>
  <c r="E43" i="9"/>
  <c r="L43" i="9" s="1"/>
  <c r="E44" i="9"/>
  <c r="L44" i="9" s="1"/>
  <c r="E39" i="9"/>
  <c r="L39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0" i="9"/>
  <c r="L30" i="9" s="1"/>
  <c r="E13" i="9"/>
  <c r="L13" i="9" s="1"/>
  <c r="E14" i="9"/>
  <c r="L14" i="9" s="1"/>
  <c r="E15" i="9"/>
  <c r="L15" i="9" s="1"/>
  <c r="E16" i="9"/>
  <c r="L16" i="9" s="1"/>
  <c r="E17" i="9"/>
  <c r="L17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11" i="9"/>
  <c r="L11" i="9" s="1"/>
  <c r="E8" i="9"/>
  <c r="L8" i="9" s="1"/>
  <c r="E9" i="9"/>
  <c r="L9" i="9" s="1"/>
  <c r="E7" i="9"/>
  <c r="L7" i="9" s="1"/>
  <c r="L28" i="9" s="1"/>
  <c r="E41" i="10"/>
  <c r="E42" i="10"/>
  <c r="E43" i="10"/>
  <c r="E44" i="10"/>
  <c r="E45" i="10"/>
  <c r="E46" i="10"/>
  <c r="E47" i="10"/>
  <c r="E48" i="10"/>
  <c r="E40" i="10"/>
  <c r="E29" i="10"/>
  <c r="E30" i="10"/>
  <c r="E31" i="10"/>
  <c r="E32" i="10"/>
  <c r="E33" i="10"/>
  <c r="E34" i="10"/>
  <c r="E35" i="10"/>
  <c r="E36" i="10"/>
  <c r="E37" i="10"/>
  <c r="E28" i="10"/>
  <c r="E11" i="10"/>
  <c r="E8" i="10"/>
  <c r="E9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E74" i="9" l="1"/>
  <c r="L68" i="9"/>
  <c r="L74" i="9" s="1"/>
  <c r="L45" i="9"/>
  <c r="L37" i="9"/>
  <c r="L78" i="9" s="1"/>
  <c r="E77" i="9"/>
  <c r="L76" i="9"/>
  <c r="L77" i="9" s="1"/>
  <c r="L52" i="9"/>
  <c r="E28" i="9"/>
  <c r="E37" i="2"/>
  <c r="E44" i="2"/>
  <c r="E27" i="2"/>
  <c r="E38" i="10"/>
  <c r="E26" i="10"/>
  <c r="E36" i="8"/>
  <c r="E45" i="9"/>
  <c r="E37" i="9"/>
  <c r="E49" i="10"/>
  <c r="E46" i="8"/>
  <c r="E27" i="8"/>
  <c r="E51" i="2"/>
  <c r="E52" i="9"/>
  <c r="F6" i="5"/>
  <c r="F7" i="5"/>
  <c r="F8" i="5"/>
  <c r="F10" i="5"/>
  <c r="F11" i="5"/>
  <c r="F12" i="5"/>
  <c r="F13" i="5"/>
  <c r="F5" i="5"/>
  <c r="F9" i="4"/>
  <c r="F10" i="4"/>
  <c r="F12" i="4"/>
  <c r="F13" i="4"/>
  <c r="F14" i="4"/>
  <c r="F15" i="4"/>
  <c r="F16" i="4"/>
  <c r="F8" i="4"/>
  <c r="F6" i="6"/>
  <c r="F8" i="6"/>
  <c r="F9" i="6"/>
  <c r="F10" i="6"/>
  <c r="F11" i="6"/>
  <c r="F12" i="6"/>
  <c r="F13" i="6"/>
  <c r="F14" i="6"/>
  <c r="F15" i="6"/>
  <c r="F7" i="6"/>
  <c r="F16" i="6"/>
  <c r="F17" i="6"/>
  <c r="F18" i="6"/>
  <c r="F19" i="6"/>
  <c r="F20" i="6"/>
  <c r="F21" i="6"/>
  <c r="F5" i="6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" i="1"/>
  <c r="E78" i="9" l="1"/>
  <c r="E47" i="8"/>
  <c r="G46" i="1"/>
  <c r="G47" i="1" s="1"/>
  <c r="F14" i="5"/>
  <c r="F15" i="5" s="1"/>
  <c r="F17" i="4"/>
  <c r="F19" i="4" s="1"/>
  <c r="F22" i="6"/>
  <c r="F23" i="6" s="1"/>
  <c r="C17" i="4" l="1"/>
  <c r="D63" i="2" l="1"/>
  <c r="D60" i="2"/>
  <c r="D57" i="2"/>
</calcChain>
</file>

<file path=xl/sharedStrings.xml><?xml version="1.0" encoding="utf-8"?>
<sst xmlns="http://schemas.openxmlformats.org/spreadsheetml/2006/main" count="598" uniqueCount="242">
  <si>
    <t>Հ/Հ</t>
  </si>
  <si>
    <t>Հաստիքային միավորի քանակը</t>
  </si>
  <si>
    <t>Տնօրեն</t>
  </si>
  <si>
    <t>Ուսմնական աշխ. գծով փոխտնօրեն</t>
  </si>
  <si>
    <t>Մասնագիտացված կրթական աջակցությունների գծով փոխտնօրեն</t>
  </si>
  <si>
    <t>Կազմակերպիչ</t>
  </si>
  <si>
    <t>Ասմունքի խմբակավար</t>
  </si>
  <si>
    <t>Համակարգչային խմբակավար</t>
  </si>
  <si>
    <t>Հելունագործ. խմբակավար</t>
  </si>
  <si>
    <t>Վարսահարդար. խմբակավար</t>
  </si>
  <si>
    <t>Ոiլունքագործ. խմբակավար</t>
  </si>
  <si>
    <t>Կար ու ձևի խմբակավար</t>
  </si>
  <si>
    <t>Դեկորատիվ ձևավ. խմբակավար</t>
  </si>
  <si>
    <t>Առողջարար. խմբակավար</t>
  </si>
  <si>
    <t>Խոհարար դիզ. խմբակավար</t>
  </si>
  <si>
    <t>Հաշվապահ</t>
  </si>
  <si>
    <t>Գործավար</t>
  </si>
  <si>
    <t>Տնտեսվար</t>
  </si>
  <si>
    <t>Երաժշտության գրագիտություն և ունկնդրում</t>
  </si>
  <si>
    <t>Արվեստի պատմություն</t>
  </si>
  <si>
    <t>Պարի դասատու</t>
  </si>
  <si>
    <t>Նվագակցող</t>
  </si>
  <si>
    <t>Հանդերձապահ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</si>
  <si>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</si>
  <si>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</si>
  <si>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</si>
  <si>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</si>
  <si>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</si>
  <si>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</si>
  <si>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</si>
  <si>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</si>
  <si>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</si>
  <si>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</si>
  <si>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</si>
  <si>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</si>
  <si>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</si>
  <si>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</si>
  <si>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</si>
  <si>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</si>
  <si>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</si>
  <si>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</si>
  <si>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ԸՆդամենը Սիսիան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</si>
  <si>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</si>
  <si>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</si>
  <si>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</si>
  <si>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</si>
  <si>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</si>
  <si>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</si>
  <si>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</si>
  <si>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</si>
  <si>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</si>
  <si>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</si>
  <si>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</si>
  <si>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</si>
  <si>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</si>
  <si>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</si>
  <si>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</si>
  <si>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Սոց. Մանկավարժ</t>
  </si>
  <si>
    <t>Ֆրանսերենի դասատու</t>
  </si>
  <si>
    <t>Աշոտավան բնակավայր, 1 խումբ</t>
  </si>
  <si>
    <t>Ընդամենը Աշոտավան</t>
  </si>
  <si>
    <t>ՈՒյծ բնակավայր, 1 խումբ</t>
  </si>
  <si>
    <t>Տոլորս բնակավայր, 1 խումբ</t>
  </si>
  <si>
    <t>Թասիկ բնակավայր, 1 խումբ</t>
  </si>
  <si>
    <t>Բնունիս բնակավայր, 1 խումբ</t>
  </si>
  <si>
    <t>Հացավան բնակավայր, 1 խումբ</t>
  </si>
  <si>
    <t>Տորունիք բնակավայր, 1 խումբ</t>
  </si>
  <si>
    <t>Սիսիան քաղաք, 4 խումբ</t>
  </si>
  <si>
    <t>Հոգեբան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</si>
  <si>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</si>
  <si>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</si>
  <si>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</si>
  <si>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</si>
  <si>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</si>
  <si>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</si>
  <si>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</si>
  <si>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</si>
  <si>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</si>
  <si>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Ակորդեոնի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</si>
  <si>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</si>
  <si>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</si>
  <si>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</si>
  <si>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</si>
  <si>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</si>
  <si>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</si>
  <si>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Ուսումն. դաս. աշխ. գծով տեղակալ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</si>
  <si>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</si>
  <si>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</si>
  <si>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</si>
  <si>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</si>
  <si>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Համակարգչային օպերատոր</t>
  </si>
  <si>
    <t>Ավագ մարզիչ</t>
  </si>
  <si>
    <t>Մարզիչ</t>
  </si>
  <si>
    <t>Բանվոր</t>
  </si>
  <si>
    <t>Գեղարվեստական գծով տնօրենի տեղակալ</t>
  </si>
  <si>
    <t>Թատերական խմբի խմբակավար</t>
  </si>
  <si>
    <t>Գրադարանային գծով տնօրենի տեղակալ</t>
  </si>
  <si>
    <t>Նկարիչ ձևավորող</t>
  </si>
  <si>
    <t>Ժողգործիքների անսամբլի ղեկավար</t>
  </si>
  <si>
    <t>Ձայնային սարքավորումների օպերատոր</t>
  </si>
  <si>
    <t>Երգիչ</t>
  </si>
  <si>
    <t>Նվագակցող, քամանչահար</t>
  </si>
  <si>
    <t>Նվագակցող, քանոնահար</t>
  </si>
  <si>
    <t>Նվագակցող, 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</si>
  <si>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</si>
  <si>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</si>
  <si>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</si>
  <si>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</si>
  <si>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Ձայնագրող օպերատոր</t>
  </si>
  <si>
    <t>Բնակավայրերում մշակութային և գրադարանային գործունեություն իրականացնող մասնագետ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</si>
  <si>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</si>
  <si>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</si>
  <si>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</si>
  <si>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</si>
  <si>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</si>
  <si>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</si>
  <si>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</si>
  <si>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</si>
  <si>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</si>
  <si>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</si>
  <si>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</si>
  <si>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</si>
  <si>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</si>
  <si>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</si>
  <si>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</si>
  <si>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</si>
  <si>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</si>
  <si>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</si>
  <si>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</si>
  <si>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</si>
  <si>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</si>
  <si>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</si>
  <si>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</si>
  <si>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</si>
  <si>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</si>
  <si>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 xml:space="preserve">էլեկտրիկ </t>
  </si>
  <si>
    <t>Ավտոփականագործ</t>
  </si>
  <si>
    <t xml:space="preserve">ԸՆԴԱՄԵՆԸ                    </t>
  </si>
  <si>
    <t>մարզիչ /պատմության դասատու/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</si>
  <si>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</si>
  <si>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</si>
  <si>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</si>
  <si>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</si>
  <si>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 
«ՍԻՍԻԱՆԻ ՀԱՄԱՅՆՔԻ ԹԻՎ 3 ՆՈՒՀ» ՀՈԱԿ</t>
  </si>
  <si>
    <t>(12 խումբ)</t>
  </si>
  <si>
    <t>Հ Ա Ս Տ Ի Ք Ա Ց ՈՒ Ց Ա Կ 
«ՍԻՍԻԱՆԻ ՀԱՄԱՅՆՔԻ ԹԻՎ 4 ՆՈՒՀ» ՀՈԱԿ</t>
  </si>
  <si>
    <t>Հ Ա Ս Տ Ի Ք Ա Ց ՈՒ Ց Ա Կ
 «Սիսիանի համայնքի շախմատի դպրոց» ՀՈԱԿ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</si>
  <si>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</si>
  <si>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</si>
  <si>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</si>
  <si>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</si>
  <si>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</si>
  <si>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</si>
  <si>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</si>
  <si>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</si>
  <si>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</si>
  <si>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</si>
  <si>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</si>
  <si>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</si>
  <si>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</si>
  <si>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</si>
  <si>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t>Հաստիքային միավորի քանակ</t>
  </si>
  <si>
    <t>Ընդամենը  Լոր</t>
  </si>
  <si>
    <t>Ընդամենը Աղիտու</t>
  </si>
  <si>
    <t>Ընդամենը Շամբ</t>
  </si>
  <si>
    <t>Ընդամենը  Տորունիք</t>
  </si>
  <si>
    <t>Ընդամենը  Հացավան</t>
  </si>
  <si>
    <t>Ընդամենը  Բնունիս</t>
  </si>
  <si>
    <t>Ընդամենը  Թասիկ</t>
  </si>
  <si>
    <t>Ընդամենը  Տոլորս</t>
  </si>
  <si>
    <t>Ընդամենը  Ույծ</t>
  </si>
  <si>
    <t>Հաստիքային միավոր</t>
  </si>
  <si>
    <t>Աշխատակիցների թվաքանակ</t>
  </si>
  <si>
    <t xml:space="preserve">Խոհարար </t>
  </si>
  <si>
    <t>Մեթոդիստ</t>
  </si>
  <si>
    <r>
      <rPr>
        <b/>
        <i/>
        <sz val="9"/>
        <color theme="1"/>
        <rFont val="GHEA Grapalat"/>
        <family val="3"/>
      </rPr>
      <t xml:space="preserve"> Հավելված 5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 </t>
    </r>
  </si>
  <si>
    <t>Ժամանակակից պարերի խմբակավար</t>
  </si>
  <si>
    <t>Բանվոր /8ամիս/ կանաչապատում</t>
  </si>
  <si>
    <t>(8 խումբ)</t>
  </si>
  <si>
    <t>Տուն-թանգարանի աշխատակից</t>
  </si>
  <si>
    <t>Ծղուկ բնակավայր, 1 խումբ</t>
  </si>
  <si>
    <t>Հսկիչ-տեխնիկ կառուսել. 12 ամիս</t>
  </si>
  <si>
    <t>Հսկիչ կառուս. 6 ամիս</t>
  </si>
  <si>
    <t>Գլխավոր ճարտարագետ</t>
  </si>
  <si>
    <t>Ավագ ճարտարագետ</t>
  </si>
  <si>
    <t>Ավագ հաշվապահ</t>
  </si>
  <si>
    <t>Սանմաքրման աղբահավաք 
բանվոր/գյուղական բնակ. համար</t>
  </si>
  <si>
    <t>Հարթեցնող, ավլող և ջրող   ավտոմեքենայի վարորդ</t>
  </si>
  <si>
    <t>Աղբատարի վարորդ</t>
  </si>
  <si>
    <t>Բազմաֆունկցիոնալ Էքսկավատորի վարորդ</t>
  </si>
  <si>
    <t>Գրեյդերի վարորդ</t>
  </si>
  <si>
    <t>Ինքնաթափ մեքենայի վարորդ</t>
  </si>
  <si>
    <t xml:space="preserve">Արտաճանապարհային և տեխնիկական սպասարկման  ավտոմեքենայի վարորդ </t>
  </si>
  <si>
    <t>Բելառուս տրակտորի վարորդ</t>
  </si>
  <si>
    <t>Դիսպետչեր</t>
  </si>
  <si>
    <t>Սառնակունք  բնակավայր, 1 խումբ</t>
  </si>
  <si>
    <t>Մանկավարժ մեթոդիստ</t>
  </si>
  <si>
    <t>Գործավար օպերատոր</t>
  </si>
  <si>
    <t>Տորունիք բնակավայրի գրադարանավար</t>
  </si>
  <si>
    <t>Ֆոտովոլտային կայանի օպերատոր</t>
  </si>
  <si>
    <t>Գրադանային գործունեության պատասխանատու</t>
  </si>
  <si>
    <t>Մշակությաին գործունեության համակարգող</t>
  </si>
  <si>
    <t>Խոհարար հրուշակագործ</t>
  </si>
  <si>
    <t>Բանվոր /այլընտրանքային/</t>
  </si>
  <si>
    <t>Սանմաքրման աշխատանքների պատասխանատու</t>
  </si>
  <si>
    <t>Ընդամենը Ծղուկ</t>
  </si>
  <si>
    <t>Մանկավարժ գեղանկարչության</t>
  </si>
  <si>
    <t>Գծանկարի, գեղանկարի մանկավարժ</t>
  </si>
  <si>
    <t>Մանկավարժ, գծանկարչություն, ստեղծ․ գեղանկար․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</si>
  <si>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</si>
  <si>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</si>
  <si>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</si>
  <si>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</si>
  <si>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t>Աշխատավարձն՝ ըստ դրույքաչափի</t>
  </si>
  <si>
    <t>(1 խումբ)</t>
  </si>
  <si>
    <t>Համայնքապետարանի աշխատակազմի քարտուղարի 
                                   լիազորությունները կատարող՝                            Ա. Կարապետյան</t>
  </si>
  <si>
    <t>Համայնքապետարանի աշխատակազմի քարտուղարի 
                                   լիազորությունները կատարող՝                          Ա. Կարապետյան</t>
  </si>
  <si>
    <t>Համայնքապետարանի աշխատակազմի քարտուղարի 
                                   լիազորությունները կատարող՝                             Ա. Կարապետյան</t>
  </si>
  <si>
    <t>Համայնքապետարանի աշխատակազմի քարտուղարի 
                           լիազորությունները կատարող՝                                Ա. Կարապետյան</t>
  </si>
  <si>
    <t>Հավելված 1
ՀՀ Սյունիքի մարզի Սիսիան համայնքի ավագանու 2023թ. մայիսի 17-ի թիվ 16-Ա որոշման</t>
  </si>
  <si>
    <t>Հավելված 2
ՀՀ Սյունիքի մարզի Սիսիան համայնքի ավագանու 2023թ. մայիսի 17-ի թիվ 16-Ա որոշման</t>
  </si>
  <si>
    <t>Հավելված 3
ՀՀ Սյունիքի մարզի Սիսիան համայնքի ավագանու 2023թ. մայիսի 17-ի թիվ 16-Ա որոշման</t>
  </si>
  <si>
    <t>Հավելված 4
ՀՀ Սյունիքի մարզի Սիսիան համայնքի ավագանու 2023թ. մայիսի 17-ի թիվ 16-Ա որոշման</t>
  </si>
  <si>
    <t>Հավելված 5
ՀՀ Սյունիքի մարզի Սիսիան համայնքի ավագանու 2023թ. մայիսի 17-ի թիվ 16-Ա որոշման</t>
  </si>
  <si>
    <t>Հավելված 6
ՀՀ Սյունիքի մարզի Սիսիան համայնքի ավագանու 2023թ. մայիսի 17-ի թիվ 16-Ա որոշման</t>
  </si>
  <si>
    <t>Համայնքապետարանի աշխատակազմի քարտուղարի 
                                   լիազորությունները կատարող՝                           Ա. Կարապետյան</t>
  </si>
  <si>
    <t>Հավելված 7
ՀՀ Սյունիքի մարզի Սիսիան համայնքի ավագանու 2023թ. մայիսի 17-ի թիվ 16-Ա որոշման</t>
  </si>
  <si>
    <t>Հավելված 8
ՀՀ Սյունիքի մարզի Սիսիան համայնքի ավագանու 2023թ. մայիսի 17-ի թիվ 16-Ա որոշման</t>
  </si>
  <si>
    <t>Մանկավարժ, գեղանկ., քանդակագործ.</t>
  </si>
  <si>
    <t>Համայնքապետարանի աշխատակազմի քարտուղարի 
                              լիազորությունները կատարող՝                                Ա. Կարապետյան</t>
  </si>
  <si>
    <t>Հավելված 9
ՀՀ Սյունիքի մարզի Սիսիան համայնքի ավագանու 2023թ. մայիսի 17-ի թիվ 16-Ա որոշման</t>
  </si>
  <si>
    <t>Հավելված 10
ՀՀ Սյունիքի մարզի Սիսիան համայնքի ավագանու 2023թ. մայիսի 17-ի թիվ 16-Ա որոշման</t>
  </si>
  <si>
    <t>Հավելված 11
ՀՀ Սյունիքի մարզի Սիսիան համայնքի ավագանու 2023թ. մայիսի 17-ի թիվ 16-Ա որոշման</t>
  </si>
  <si>
    <t>Համայնքապետարանի աշխատակազմի քարտուղարի 
                                 լիազորությունները կատարող՝                                Ա. Կարապետյան</t>
  </si>
  <si>
    <t>Հավելված 12
ՀՀ Սյունիքի մարզի Սիսիան համայնքի ավագանու 2023թ. մայիսի 17-ի թիվ 16-Ա որոշման</t>
  </si>
  <si>
    <t>Հ Ա Ս Տ Ի Ք Ա Ց ՈՒ Ց Ա Կ  
«ՍԻՍԻԱՆԻ ՖՈՒՏԲՈԼԻ ԴՊՐՈՑ» ՀՈԱԿ</t>
  </si>
  <si>
    <t>Հ Ա Ս Տ Ի Ք Ա Ց ՈՒ Ց Ա Կ 
«Զ. Ա. ԽԱՉԱՏՐՅԱՆԻ ԱՆՎԱՆ ԳԵՂԱՐՎԵՍՏԻ ԴՊՐՈՑ» ՀՈԱԿ</t>
  </si>
  <si>
    <t xml:space="preserve"> Հ Ա Ս Տ Ի Ք Ա Ց ՈՒ Ց Ա Կ
 «Ա. ՄԻՆԱՍՅԱՆԻ ԱՆՎԱՆ ԱՐՎԵՍՏԻ ԵՎ ՍՏԵՂԾԱԳՈՐԾՈՒԹՅԱՆ ԿԵՆՏՐՈՆ» ՀՈԱԿ </t>
  </si>
  <si>
    <t>Հ Ա Ս Տ Ի Ք Ա Ց ՈՒ Ց Ա Կ 
«Է. ԱՍՅԱՆԻ ԱՆՎԱՆ ՍԻՍԻԱՆԻ ՄԱՆԿԱԿԱՆ ԵՐԱԺՇՏԱԿԱՆ ԴՊՐՈՑ» ՀՈԱԿ</t>
  </si>
  <si>
    <t>Հ Ա Ս Տ Ի Ք Ա Ց ՈՒ Ց Ա Կ 
«Հ. ՍԱՀՅԱՆԻ ԱՆՎԱՆ ՍԻՍԻԱՆԻ ՔԱՂԱՔԱՅԻՆ ՄՇԱԿՈՒՅԹԻ ԿԵՆՏՐՈՆ» ՀՈԱԿ</t>
  </si>
  <si>
    <t>ՀԱՍՏԻՔԱՑՈՒՑԱԿ
«ՍԱՌՆԱԿՈՒՆՔ ՀԱՄԱՅՆՔԻ ՆՈՒՀ» ՀՈԱԿ</t>
  </si>
  <si>
    <t>Գանձապահ 5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</si>
</sst>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դ_ր_._-;\-* #,##0\ _դ_ր_._-;_-* &quot;-&quot;\ _դ_ր_._-;_-@_-"/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_р_._-;\-* #,##0.00_р_._-;_-* &quot;-&quot;??_р_._-;_-@_-"/>
    <numFmt numFmtId="168" formatCode="_-* #,##0\ _դ_ր_._-;\-* #,##0\ _դ_ր_._-;_-* &quot;-&quot;??\ _դ_ր_._-;_-@_-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6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2" fillId="0" borderId="2" xfId="2" applyNumberFormat="1" applyFont="1" applyFill="1" applyBorder="1" applyAlignment="1">
      <alignment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164" fontId="20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41" fontId="15" fillId="0" borderId="2" xfId="0" applyNumberFormat="1" applyFont="1" applyFill="1" applyBorder="1"/>
    <xf numFmtId="0" fontId="15" fillId="0" borderId="2" xfId="0" applyFont="1" applyFill="1" applyBorder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6" fillId="0" borderId="0" xfId="0" applyFont="1" applyFill="1" applyBorder="1"/>
    <xf numFmtId="0" fontId="11" fillId="0" borderId="2" xfId="2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/>
    </xf>
    <xf numFmtId="168" fontId="20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41" fontId="20" fillId="0" borderId="2" xfId="0" applyNumberFormat="1" applyFont="1" applyFill="1" applyBorder="1"/>
    <xf numFmtId="164" fontId="20" fillId="0" borderId="2" xfId="0" applyNumberFormat="1" applyFont="1" applyFill="1" applyBorder="1"/>
    <xf numFmtId="41" fontId="15" fillId="0" borderId="2" xfId="0" applyNumberFormat="1" applyFont="1" applyFill="1" applyBorder="1" applyAlignment="1">
      <alignment vertical="center"/>
    </xf>
    <xf numFmtId="41" fontId="22" fillId="0" borderId="2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5" fontId="11" fillId="0" borderId="2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168" fontId="20" fillId="0" borderId="0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9" fontId="15" fillId="0" borderId="0" xfId="0" applyNumberFormat="1" applyFont="1" applyFill="1"/>
    <xf numFmtId="0" fontId="22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1" fontId="10" fillId="0" borderId="2" xfId="0" applyNumberFormat="1" applyFont="1" applyBorder="1" applyAlignment="1">
      <alignment horizontal="right" vertical="center"/>
    </xf>
    <xf numFmtId="0" fontId="15" fillId="0" borderId="2" xfId="0" applyFont="1" applyBorder="1"/>
    <xf numFmtId="168" fontId="15" fillId="0" borderId="2" xfId="1" applyNumberFormat="1" applyFont="1" applyBorder="1"/>
    <xf numFmtId="0" fontId="15" fillId="3" borderId="2" xfId="0" applyFont="1" applyFill="1" applyBorder="1"/>
    <xf numFmtId="168" fontId="15" fillId="0" borderId="0" xfId="1" applyNumberFormat="1" applyFont="1" applyFill="1"/>
    <xf numFmtId="0" fontId="11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/>
    <xf numFmtId="164" fontId="15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right" vertical="center"/>
    </xf>
    <xf numFmtId="43" fontId="15" fillId="0" borderId="0" xfId="1" applyFont="1" applyFill="1" applyBorder="1" applyAlignment="1">
      <alignment horizontal="center" vertical="center"/>
    </xf>
    <xf numFmtId="43" fontId="15" fillId="0" borderId="0" xfId="1" applyNumberFormat="1" applyFont="1" applyFill="1" applyBorder="1" applyAlignment="1">
      <alignment horizontal="center" vertical="center"/>
    </xf>
    <xf numFmtId="168" fontId="15" fillId="0" borderId="2" xfId="1" applyNumberFormat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>
      <alignment horizontal="center" vertical="center"/>
    </xf>
    <xf numFmtId="168" fontId="15" fillId="0" borderId="2" xfId="1" applyNumberFormat="1" applyFont="1" applyFill="1" applyBorder="1"/>
    <xf numFmtId="43" fontId="15" fillId="0" borderId="2" xfId="1" applyFont="1" applyFill="1" applyBorder="1"/>
    <xf numFmtId="43" fontId="15" fillId="0" borderId="2" xfId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43" fontId="15" fillId="3" borderId="0" xfId="1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2" xfId="0" applyFont="1" applyFill="1" applyBorder="1"/>
    <xf numFmtId="0" fontId="15" fillId="3" borderId="0" xfId="0" applyFont="1" applyFill="1"/>
    <xf numFmtId="43" fontId="15" fillId="3" borderId="2" xfId="1" applyFont="1" applyFill="1" applyBorder="1"/>
    <xf numFmtId="0" fontId="15" fillId="3" borderId="0" xfId="0" applyFont="1" applyFill="1" applyBorder="1"/>
    <xf numFmtId="164" fontId="2" fillId="0" borderId="0" xfId="0" applyNumberFormat="1" applyFont="1" applyFill="1"/>
    <xf numFmtId="41" fontId="15" fillId="0" borderId="0" xfId="0" applyNumberFormat="1" applyFont="1" applyFill="1" applyBorder="1"/>
    <xf numFmtId="168" fontId="2" fillId="0" borderId="0" xfId="1" applyNumberFormat="1" applyFont="1" applyFill="1" applyAlignment="1">
      <alignment horizontal="right" vertical="center"/>
    </xf>
    <xf numFmtId="168" fontId="23" fillId="0" borderId="0" xfId="0" applyNumberFormat="1" applyFont="1" applyFill="1"/>
    <xf numFmtId="43" fontId="18" fillId="0" borderId="0" xfId="0" applyNumberFormat="1" applyFont="1" applyFill="1" applyBorder="1"/>
    <xf numFmtId="168" fontId="15" fillId="0" borderId="0" xfId="1" applyNumberFormat="1" applyFont="1"/>
    <xf numFmtId="9" fontId="15" fillId="0" borderId="0" xfId="0" applyNumberFormat="1" applyFont="1"/>
    <xf numFmtId="164" fontId="15" fillId="3" borderId="2" xfId="0" applyNumberFormat="1" applyFont="1" applyFill="1" applyBorder="1"/>
    <xf numFmtId="167" fontId="15" fillId="0" borderId="2" xfId="1" applyNumberFormat="1" applyFont="1" applyFill="1" applyBorder="1" applyAlignment="1">
      <alignment horizontal="right" vertical="center"/>
    </xf>
    <xf numFmtId="166" fontId="15" fillId="0" borderId="2" xfId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9" fillId="0" borderId="6" xfId="2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15" fillId="2" borderId="2" xfId="1" applyNumberFormat="1" applyFont="1" applyFill="1" applyBorder="1" applyAlignment="1">
      <alignment horizontal="right" vertical="center"/>
    </xf>
    <xf numFmtId="164" fontId="17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9" fillId="0" borderId="9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9" fillId="0" borderId="2" xfId="2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2" fillId="2" borderId="2" xfId="2" applyNumberFormat="1" applyFont="1" applyFill="1" applyBorder="1" applyAlignment="1">
      <alignment horizontal="left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19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9" fillId="2" borderId="6" xfId="2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3" fontId="15" fillId="0" borderId="5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43" fontId="20" fillId="0" borderId="5" xfId="1" applyFont="1" applyFill="1" applyBorder="1" applyAlignment="1">
      <alignment horizontal="center" vertical="center"/>
    </xf>
    <xf numFmtId="43" fontId="15" fillId="0" borderId="5" xfId="1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168" fontId="15" fillId="0" borderId="2" xfId="0" applyNumberFormat="1" applyFont="1" applyBorder="1"/>
    <xf numFmtId="168" fontId="10" fillId="0" borderId="2" xfId="0" applyNumberFormat="1" applyFont="1" applyBorder="1"/>
    <xf numFmtId="164" fontId="15" fillId="0" borderId="5" xfId="0" applyNumberFormat="1" applyFont="1" applyBorder="1"/>
    <xf numFmtId="0" fontId="15" fillId="0" borderId="5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6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3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41" fontId="12" fillId="0" borderId="2" xfId="0" applyNumberFormat="1" applyFont="1" applyFill="1" applyBorder="1"/>
    <xf numFmtId="168" fontId="12" fillId="0" borderId="2" xfId="1" applyNumberFormat="1" applyFont="1" applyFill="1" applyBorder="1"/>
    <xf numFmtId="168" fontId="12" fillId="3" borderId="2" xfId="1" applyNumberFormat="1" applyFont="1" applyFill="1" applyBorder="1"/>
    <xf numFmtId="0" fontId="11" fillId="0" borderId="2" xfId="0" applyFont="1" applyFill="1" applyBorder="1" applyAlignment="1">
      <alignment horizontal="center" vertical="center"/>
    </xf>
    <xf numFmtId="168" fontId="12" fillId="0" borderId="2" xfId="0" applyNumberFormat="1" applyFont="1" applyFill="1" applyBorder="1"/>
    <xf numFmtId="41" fontId="19" fillId="0" borderId="2" xfId="0" applyNumberFormat="1" applyFont="1" applyFill="1" applyBorder="1"/>
    <xf numFmtId="0" fontId="11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168" fontId="12" fillId="0" borderId="2" xfId="1" applyNumberFormat="1" applyFont="1" applyBorder="1" applyAlignment="1">
      <alignment horizontal="center" vertical="center"/>
    </xf>
    <xf numFmtId="168" fontId="12" fillId="3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9" fontId="11" fillId="0" borderId="2" xfId="2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/>
    <xf numFmtId="167" fontId="10" fillId="0" borderId="2" xfId="0" applyNumberFormat="1" applyFont="1" applyFill="1" applyBorder="1" applyAlignment="1">
      <alignment horizontal="center" vertical="center"/>
    </xf>
    <xf numFmtId="168" fontId="15" fillId="0" borderId="2" xfId="0" applyNumberFormat="1" applyFont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168" fontId="15" fillId="0" borderId="2" xfId="1" applyNumberFormat="1" applyFont="1" applyBorder="1" applyAlignment="1">
      <alignment horizontal="center" vertical="center"/>
    </xf>
    <xf numFmtId="168" fontId="15" fillId="3" borderId="2" xfId="1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43" fontId="15" fillId="0" borderId="2" xfId="1" applyFont="1" applyBorder="1" applyAlignment="1">
      <alignment horizontal="center" vertical="center"/>
    </xf>
    <xf numFmtId="168" fontId="10" fillId="0" borderId="2" xfId="0" applyNumberFormat="1" applyFont="1" applyBorder="1" applyAlignment="1">
      <alignment horizontal="center" vertical="center"/>
    </xf>
    <xf numFmtId="43" fontId="24" fillId="0" borderId="0" xfId="0" applyNumberFormat="1" applyFont="1" applyFill="1" applyAlignment="1">
      <alignment horizontal="center" vertical="center"/>
    </xf>
    <xf numFmtId="165" fontId="23" fillId="0" borderId="0" xfId="1" applyNumberFormat="1" applyFont="1" applyFill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9" fontId="10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5" fillId="0" borderId="2" xfId="0" applyNumberFormat="1" applyFont="1" applyBorder="1"/>
    <xf numFmtId="164" fontId="2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4" xfId="1" applyNumberFormat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right" vertical="center"/>
    </xf>
    <xf numFmtId="9" fontId="12" fillId="0" borderId="0" xfId="0" applyNumberFormat="1" applyFont="1" applyFill="1"/>
    <xf numFmtId="43" fontId="12" fillId="3" borderId="4" xfId="0" applyNumberFormat="1" applyFont="1" applyFill="1" applyBorder="1"/>
    <xf numFmtId="168" fontId="12" fillId="0" borderId="0" xfId="1" applyNumberFormat="1" applyFont="1" applyFill="1"/>
    <xf numFmtId="168" fontId="12" fillId="0" borderId="4" xfId="0" applyNumberFormat="1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right" vertical="center"/>
    </xf>
    <xf numFmtId="43" fontId="12" fillId="3" borderId="2" xfId="0" applyNumberFormat="1" applyFont="1" applyFill="1" applyBorder="1"/>
    <xf numFmtId="0" fontId="12" fillId="0" borderId="0" xfId="0" applyFont="1" applyFill="1"/>
    <xf numFmtId="43" fontId="12" fillId="0" borderId="0" xfId="1" applyFont="1" applyFill="1"/>
    <xf numFmtId="165" fontId="12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68" fontId="11" fillId="0" borderId="2" xfId="0" applyNumberFormat="1" applyFont="1" applyFill="1" applyBorder="1"/>
    <xf numFmtId="165" fontId="2" fillId="0" borderId="0" xfId="1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43" fontId="15" fillId="3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9" fontId="15" fillId="0" borderId="2" xfId="0" applyNumberFormat="1" applyFont="1" applyBorder="1"/>
    <xf numFmtId="168" fontId="15" fillId="3" borderId="2" xfId="1" applyNumberFormat="1" applyFont="1" applyFill="1" applyBorder="1"/>
    <xf numFmtId="168" fontId="15" fillId="3" borderId="0" xfId="1" applyNumberFormat="1" applyFont="1" applyFill="1"/>
    <xf numFmtId="41" fontId="20" fillId="0" borderId="2" xfId="0" applyNumberFormat="1" applyFont="1" applyBorder="1" applyAlignment="1">
      <alignment horizontal="right" vertical="center"/>
    </xf>
    <xf numFmtId="0" fontId="22" fillId="0" borderId="0" xfId="0" applyFont="1"/>
    <xf numFmtId="168" fontId="22" fillId="3" borderId="0" xfId="1" applyNumberFormat="1" applyFont="1" applyFill="1"/>
    <xf numFmtId="0" fontId="22" fillId="0" borderId="2" xfId="0" applyFont="1" applyBorder="1"/>
    <xf numFmtId="168" fontId="20" fillId="0" borderId="2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2" fillId="0" borderId="2" xfId="2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P47" sqref="P47"/>
    </sheetView>
  </sheetViews>
  <sheetFormatPr defaultRowHeight="17.25" x14ac:dyDescent="0.25"/>
  <cols>
    <col min="1" max="1" width="4.5703125" style="8" customWidth="1"/>
    <col min="2" max="2" width="21.140625" style="8" customWidth="1"/>
    <col min="3" max="3" width="11.28515625" style="8" customWidth="1"/>
    <col min="4" max="4" width="12.85546875" style="8" customWidth="1"/>
    <col min="5" max="5" width="9.85546875" style="8" customWidth="1"/>
    <col min="6" max="8" width="18.7109375" style="8" hidden="1" customWidth="1"/>
    <col min="9" max="9" width="18.7109375" style="108" hidden="1" customWidth="1"/>
    <col min="10" max="10" width="18.7109375" style="8" hidden="1" customWidth="1"/>
    <col min="11" max="11" width="18.5703125" style="8" customWidth="1"/>
    <col min="12" max="12" width="18.28515625" style="8" customWidth="1"/>
    <col min="13" max="13" width="17.5703125" style="8" customWidth="1"/>
    <col min="14" max="16384" width="9.140625" style="8"/>
  </cols>
  <sheetData>
    <row r="1" spans="1:14" ht="42.75" customHeight="1" x14ac:dyDescent="0.25">
      <c r="K1" s="293" t="s">
        <v>219</v>
      </c>
      <c r="L1" s="294"/>
    </row>
    <row r="2" spans="1:14" ht="33" customHeight="1" x14ac:dyDescent="0.25">
      <c r="A2" s="295" t="s">
        <v>139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4" ht="25.5" customHeight="1" x14ac:dyDescent="0.2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63" t="s">
        <v>46</v>
      </c>
    </row>
    <row r="4" spans="1:14" ht="43.5" customHeight="1" x14ac:dyDescent="0.25">
      <c r="A4" s="301" t="s">
        <v>0</v>
      </c>
      <c r="B4" s="301" t="s">
        <v>140</v>
      </c>
      <c r="C4" s="301" t="s">
        <v>172</v>
      </c>
      <c r="D4" s="301" t="s">
        <v>171</v>
      </c>
      <c r="E4" s="301" t="s">
        <v>171</v>
      </c>
      <c r="F4" s="301" t="s">
        <v>84</v>
      </c>
      <c r="G4" s="301" t="s">
        <v>141</v>
      </c>
      <c r="H4" s="64"/>
      <c r="I4" s="103"/>
      <c r="J4" s="64"/>
      <c r="K4" s="302" t="s">
        <v>84</v>
      </c>
      <c r="L4" s="298" t="s">
        <v>213</v>
      </c>
    </row>
    <row r="5" spans="1:14" ht="14.25" customHeight="1" x14ac:dyDescent="0.25">
      <c r="A5" s="301"/>
      <c r="B5" s="301"/>
      <c r="C5" s="301"/>
      <c r="D5" s="301"/>
      <c r="E5" s="301"/>
      <c r="F5" s="301"/>
      <c r="G5" s="301"/>
      <c r="H5" s="64"/>
      <c r="I5" s="103"/>
      <c r="J5" s="64"/>
      <c r="K5" s="302"/>
      <c r="L5" s="298"/>
    </row>
    <row r="6" spans="1:14" x14ac:dyDescent="0.25">
      <c r="A6" s="52">
        <v>1</v>
      </c>
      <c r="B6" s="53">
        <v>2</v>
      </c>
      <c r="C6" s="53">
        <v>3</v>
      </c>
      <c r="D6" s="23">
        <v>4</v>
      </c>
      <c r="E6" s="23">
        <v>5</v>
      </c>
      <c r="F6" s="23">
        <v>6</v>
      </c>
      <c r="G6" s="53">
        <v>7</v>
      </c>
      <c r="H6" s="65"/>
      <c r="I6" s="104"/>
      <c r="J6" s="65"/>
      <c r="K6" s="60">
        <v>6</v>
      </c>
      <c r="L6" s="158">
        <v>7</v>
      </c>
    </row>
    <row r="7" spans="1:14" ht="15" customHeight="1" x14ac:dyDescent="0.25">
      <c r="A7" s="9">
        <v>1</v>
      </c>
      <c r="B7" s="19" t="s">
        <v>2</v>
      </c>
      <c r="C7" s="18">
        <v>1</v>
      </c>
      <c r="D7" s="9">
        <v>1</v>
      </c>
      <c r="E7" s="9">
        <f>C7*D7</f>
        <v>1</v>
      </c>
      <c r="F7" s="10">
        <v>180000</v>
      </c>
      <c r="G7" s="10">
        <f>F7*C7*D7</f>
        <v>180000</v>
      </c>
      <c r="H7" s="93">
        <v>0.08</v>
      </c>
      <c r="I7" s="105">
        <f>K7-F7</f>
        <v>14400</v>
      </c>
      <c r="J7" s="93">
        <f>F7*H7</f>
        <v>14400</v>
      </c>
      <c r="K7" s="170">
        <f>+F7*H7+F7</f>
        <v>194400</v>
      </c>
      <c r="L7" s="98">
        <f>E7*K7</f>
        <v>194400</v>
      </c>
      <c r="M7" s="13"/>
      <c r="N7" s="13"/>
    </row>
    <row r="8" spans="1:14" ht="24" customHeight="1" x14ac:dyDescent="0.25">
      <c r="A8" s="9">
        <v>2</v>
      </c>
      <c r="B8" s="19" t="s">
        <v>26</v>
      </c>
      <c r="C8" s="18">
        <v>1</v>
      </c>
      <c r="D8" s="9">
        <v>1</v>
      </c>
      <c r="E8" s="9">
        <f t="shared" ref="E8:E25" si="0">C8*D8</f>
        <v>1</v>
      </c>
      <c r="F8" s="10">
        <v>115000</v>
      </c>
      <c r="G8" s="10">
        <f t="shared" ref="G8:G25" si="1">F8*C8*D8</f>
        <v>115000</v>
      </c>
      <c r="H8" s="92">
        <v>0.08</v>
      </c>
      <c r="I8" s="105">
        <f t="shared" ref="I8:I63" si="2">K8-F8</f>
        <v>9200</v>
      </c>
      <c r="J8" s="66">
        <f>F8*H8</f>
        <v>9200</v>
      </c>
      <c r="K8" s="170">
        <f>+F8*H8+F8</f>
        <v>124200</v>
      </c>
      <c r="L8" s="98">
        <f t="shared" ref="L8:L9" si="3">E8*K8</f>
        <v>124200</v>
      </c>
      <c r="M8" s="13"/>
      <c r="N8" s="13"/>
    </row>
    <row r="9" spans="1:14" ht="21.75" customHeight="1" x14ac:dyDescent="0.25">
      <c r="A9" s="9">
        <v>3</v>
      </c>
      <c r="B9" s="19" t="s">
        <v>16</v>
      </c>
      <c r="C9" s="18">
        <v>1</v>
      </c>
      <c r="D9" s="9">
        <v>1</v>
      </c>
      <c r="E9" s="9">
        <f t="shared" si="0"/>
        <v>1</v>
      </c>
      <c r="F9" s="10">
        <v>91275</v>
      </c>
      <c r="G9" s="10">
        <f t="shared" si="1"/>
        <v>91275</v>
      </c>
      <c r="H9" s="66">
        <v>8725</v>
      </c>
      <c r="I9" s="105">
        <f t="shared" si="2"/>
        <v>12725</v>
      </c>
      <c r="J9" s="66"/>
      <c r="K9" s="170">
        <v>104000</v>
      </c>
      <c r="L9" s="98">
        <f t="shared" si="3"/>
        <v>104000</v>
      </c>
      <c r="M9" s="13"/>
      <c r="N9" s="13"/>
    </row>
    <row r="10" spans="1:14" s="54" customFormat="1" ht="36" customHeight="1" x14ac:dyDescent="0.25">
      <c r="A10" s="24"/>
      <c r="B10" s="25" t="s">
        <v>27</v>
      </c>
      <c r="C10" s="36"/>
      <c r="D10" s="24"/>
      <c r="E10" s="9"/>
      <c r="F10" s="10"/>
      <c r="G10" s="10">
        <f t="shared" si="1"/>
        <v>0</v>
      </c>
      <c r="H10" s="66"/>
      <c r="I10" s="105">
        <f t="shared" si="2"/>
        <v>0</v>
      </c>
      <c r="J10" s="66"/>
      <c r="K10" s="171"/>
      <c r="L10" s="98"/>
      <c r="M10" s="60"/>
      <c r="N10" s="60"/>
    </row>
    <row r="11" spans="1:14" ht="27" x14ac:dyDescent="0.25">
      <c r="A11" s="9">
        <v>4</v>
      </c>
      <c r="B11" s="19" t="s">
        <v>28</v>
      </c>
      <c r="C11" s="18">
        <v>1</v>
      </c>
      <c r="D11" s="9">
        <v>1</v>
      </c>
      <c r="E11" s="9">
        <f t="shared" si="0"/>
        <v>1</v>
      </c>
      <c r="F11" s="10">
        <v>115000</v>
      </c>
      <c r="G11" s="10">
        <f t="shared" si="1"/>
        <v>115000</v>
      </c>
      <c r="H11" s="92">
        <v>0.08</v>
      </c>
      <c r="I11" s="105">
        <f t="shared" si="2"/>
        <v>9200</v>
      </c>
      <c r="J11" s="66">
        <f>F11*H11</f>
        <v>9200</v>
      </c>
      <c r="K11" s="170">
        <f>F11*H11+F11</f>
        <v>124200</v>
      </c>
      <c r="L11" s="98">
        <f>E11*K11</f>
        <v>124200</v>
      </c>
      <c r="M11" s="13"/>
      <c r="N11" s="13"/>
    </row>
    <row r="12" spans="1:14" x14ac:dyDescent="0.25">
      <c r="A12" s="9">
        <v>5</v>
      </c>
      <c r="B12" s="19" t="s">
        <v>29</v>
      </c>
      <c r="C12" s="18">
        <v>10</v>
      </c>
      <c r="D12" s="9">
        <v>0.625</v>
      </c>
      <c r="E12" s="9">
        <f t="shared" si="0"/>
        <v>6.25</v>
      </c>
      <c r="F12" s="10">
        <v>96275</v>
      </c>
      <c r="G12" s="10">
        <f t="shared" si="1"/>
        <v>601718.75</v>
      </c>
      <c r="H12" s="92">
        <v>0.08</v>
      </c>
      <c r="I12" s="105">
        <f t="shared" si="2"/>
        <v>13725</v>
      </c>
      <c r="J12" s="66">
        <f>F12*H12</f>
        <v>7702</v>
      </c>
      <c r="K12" s="170">
        <v>110000</v>
      </c>
      <c r="L12" s="98">
        <f t="shared" ref="L12:L25" si="4">E12*K12</f>
        <v>687500</v>
      </c>
      <c r="M12" s="13"/>
      <c r="N12" s="13"/>
    </row>
    <row r="13" spans="1:14" x14ac:dyDescent="0.25">
      <c r="A13" s="152">
        <v>6</v>
      </c>
      <c r="B13" s="19" t="s">
        <v>30</v>
      </c>
      <c r="C13" s="18">
        <v>1</v>
      </c>
      <c r="D13" s="9">
        <v>0.75</v>
      </c>
      <c r="E13" s="9">
        <f t="shared" si="0"/>
        <v>0.75</v>
      </c>
      <c r="F13" s="10">
        <f>91275+5000</f>
        <v>96275</v>
      </c>
      <c r="G13" s="10">
        <f t="shared" si="1"/>
        <v>72206.25</v>
      </c>
      <c r="H13" s="92">
        <v>0.08</v>
      </c>
      <c r="I13" s="105">
        <f t="shared" si="2"/>
        <v>13725</v>
      </c>
      <c r="J13" s="66">
        <f>F13*H13</f>
        <v>7702</v>
      </c>
      <c r="K13" s="170">
        <v>110000</v>
      </c>
      <c r="L13" s="98">
        <f t="shared" si="4"/>
        <v>82500</v>
      </c>
      <c r="M13" s="13"/>
      <c r="N13" s="13"/>
    </row>
    <row r="14" spans="1:14" x14ac:dyDescent="0.25">
      <c r="A14" s="152">
        <v>7</v>
      </c>
      <c r="B14" s="19" t="s">
        <v>31</v>
      </c>
      <c r="C14" s="18">
        <v>1</v>
      </c>
      <c r="D14" s="9">
        <v>1</v>
      </c>
      <c r="E14" s="9">
        <f t="shared" si="0"/>
        <v>1</v>
      </c>
      <c r="F14" s="10">
        <v>88312</v>
      </c>
      <c r="G14" s="10">
        <f t="shared" si="1"/>
        <v>88312</v>
      </c>
      <c r="H14" s="66">
        <v>8725</v>
      </c>
      <c r="I14" s="105">
        <f t="shared" si="2"/>
        <v>15688</v>
      </c>
      <c r="J14" s="66"/>
      <c r="K14" s="170">
        <v>104000</v>
      </c>
      <c r="L14" s="98">
        <f t="shared" si="4"/>
        <v>104000</v>
      </c>
      <c r="M14" s="13"/>
      <c r="N14" s="13"/>
    </row>
    <row r="15" spans="1:14" ht="21.75" customHeight="1" x14ac:dyDescent="0.25">
      <c r="A15" s="152">
        <v>8</v>
      </c>
      <c r="B15" s="19" t="s">
        <v>32</v>
      </c>
      <c r="C15" s="18">
        <v>1</v>
      </c>
      <c r="D15" s="9">
        <v>1</v>
      </c>
      <c r="E15" s="9">
        <f t="shared" si="0"/>
        <v>1</v>
      </c>
      <c r="F15" s="10">
        <v>88312</v>
      </c>
      <c r="G15" s="10">
        <f t="shared" si="1"/>
        <v>88312</v>
      </c>
      <c r="H15" s="66">
        <v>8725</v>
      </c>
      <c r="I15" s="105">
        <f t="shared" si="2"/>
        <v>15688</v>
      </c>
      <c r="J15" s="66"/>
      <c r="K15" s="170">
        <v>104000</v>
      </c>
      <c r="L15" s="98">
        <f t="shared" si="4"/>
        <v>104000</v>
      </c>
      <c r="M15" s="13"/>
      <c r="N15" s="13"/>
    </row>
    <row r="16" spans="1:14" ht="27" x14ac:dyDescent="0.25">
      <c r="A16" s="152">
        <v>9</v>
      </c>
      <c r="B16" s="19" t="s">
        <v>33</v>
      </c>
      <c r="C16" s="18">
        <v>5</v>
      </c>
      <c r="D16" s="9">
        <v>1</v>
      </c>
      <c r="E16" s="9">
        <f t="shared" si="0"/>
        <v>5</v>
      </c>
      <c r="F16" s="10">
        <v>94275</v>
      </c>
      <c r="G16" s="10">
        <f t="shared" si="1"/>
        <v>471375</v>
      </c>
      <c r="H16" s="92">
        <v>0.08</v>
      </c>
      <c r="I16" s="105">
        <f t="shared" si="2"/>
        <v>11725</v>
      </c>
      <c r="J16" s="66">
        <f>F16*H16</f>
        <v>7542</v>
      </c>
      <c r="K16" s="170">
        <v>106000</v>
      </c>
      <c r="L16" s="98">
        <f t="shared" si="4"/>
        <v>530000</v>
      </c>
      <c r="M16" s="13"/>
      <c r="N16" s="13"/>
    </row>
    <row r="17" spans="1:14" x14ac:dyDescent="0.25">
      <c r="A17" s="152">
        <v>10</v>
      </c>
      <c r="B17" s="19" t="s">
        <v>34</v>
      </c>
      <c r="C17" s="18">
        <v>1</v>
      </c>
      <c r="D17" s="9">
        <v>1.25</v>
      </c>
      <c r="E17" s="9">
        <f t="shared" si="0"/>
        <v>1.25</v>
      </c>
      <c r="F17" s="10">
        <f>91275+5000</f>
        <v>96275</v>
      </c>
      <c r="G17" s="10">
        <f t="shared" si="1"/>
        <v>120343.75</v>
      </c>
      <c r="H17" s="92">
        <v>0.08</v>
      </c>
      <c r="I17" s="105">
        <f t="shared" si="2"/>
        <v>9725</v>
      </c>
      <c r="J17" s="66">
        <f>F17*H17</f>
        <v>7702</v>
      </c>
      <c r="K17" s="170">
        <v>106000</v>
      </c>
      <c r="L17" s="98">
        <f t="shared" si="4"/>
        <v>132500</v>
      </c>
      <c r="M17" s="13"/>
      <c r="N17" s="13"/>
    </row>
    <row r="18" spans="1:14" ht="27" x14ac:dyDescent="0.25">
      <c r="A18" s="152">
        <v>11</v>
      </c>
      <c r="B18" s="19" t="s">
        <v>35</v>
      </c>
      <c r="C18" s="18">
        <v>1</v>
      </c>
      <c r="D18" s="9">
        <v>1</v>
      </c>
      <c r="E18" s="9">
        <f t="shared" si="0"/>
        <v>1</v>
      </c>
      <c r="F18" s="10">
        <f>91275+5000</f>
        <v>96275</v>
      </c>
      <c r="G18" s="10">
        <f t="shared" si="1"/>
        <v>96275</v>
      </c>
      <c r="H18" s="92">
        <v>0.08</v>
      </c>
      <c r="I18" s="105">
        <f t="shared" si="2"/>
        <v>9725</v>
      </c>
      <c r="J18" s="66">
        <f>F18*H18</f>
        <v>7702</v>
      </c>
      <c r="K18" s="170">
        <v>106000</v>
      </c>
      <c r="L18" s="98">
        <f t="shared" si="4"/>
        <v>106000</v>
      </c>
      <c r="M18" s="13"/>
      <c r="N18" s="13"/>
    </row>
    <row r="19" spans="1:14" x14ac:dyDescent="0.25">
      <c r="A19" s="152">
        <v>12</v>
      </c>
      <c r="B19" s="19" t="s">
        <v>36</v>
      </c>
      <c r="C19" s="18">
        <v>1</v>
      </c>
      <c r="D19" s="9">
        <v>1</v>
      </c>
      <c r="E19" s="9">
        <f t="shared" si="0"/>
        <v>1</v>
      </c>
      <c r="F19" s="10">
        <v>91275</v>
      </c>
      <c r="G19" s="10">
        <f t="shared" si="1"/>
        <v>91275</v>
      </c>
      <c r="H19" s="66">
        <v>8725</v>
      </c>
      <c r="I19" s="105">
        <f t="shared" si="2"/>
        <v>12725</v>
      </c>
      <c r="J19" s="66"/>
      <c r="K19" s="170">
        <v>104000</v>
      </c>
      <c r="L19" s="98">
        <f t="shared" si="4"/>
        <v>104000</v>
      </c>
      <c r="M19" s="13"/>
      <c r="N19" s="13"/>
    </row>
    <row r="20" spans="1:14" x14ac:dyDescent="0.25">
      <c r="A20" s="152">
        <v>13</v>
      </c>
      <c r="B20" s="19" t="s">
        <v>17</v>
      </c>
      <c r="C20" s="18">
        <v>1</v>
      </c>
      <c r="D20" s="9">
        <v>1</v>
      </c>
      <c r="E20" s="9">
        <f t="shared" si="0"/>
        <v>1</v>
      </c>
      <c r="F20" s="10">
        <v>91275</v>
      </c>
      <c r="G20" s="10">
        <f t="shared" si="1"/>
        <v>91275</v>
      </c>
      <c r="H20" s="66">
        <v>8725</v>
      </c>
      <c r="I20" s="105">
        <f t="shared" si="2"/>
        <v>12725</v>
      </c>
      <c r="J20" s="66"/>
      <c r="K20" s="170">
        <v>104000</v>
      </c>
      <c r="L20" s="98">
        <f t="shared" si="4"/>
        <v>104000</v>
      </c>
      <c r="M20" s="13"/>
      <c r="N20" s="13"/>
    </row>
    <row r="21" spans="1:14" x14ac:dyDescent="0.25">
      <c r="A21" s="152">
        <v>14</v>
      </c>
      <c r="B21" s="19" t="s">
        <v>37</v>
      </c>
      <c r="C21" s="18">
        <v>1</v>
      </c>
      <c r="D21" s="9">
        <v>1</v>
      </c>
      <c r="E21" s="9">
        <f t="shared" si="0"/>
        <v>1</v>
      </c>
      <c r="F21" s="10">
        <v>91275</v>
      </c>
      <c r="G21" s="10">
        <f t="shared" si="1"/>
        <v>91275</v>
      </c>
      <c r="H21" s="66">
        <v>8725</v>
      </c>
      <c r="I21" s="105">
        <f t="shared" si="2"/>
        <v>12725</v>
      </c>
      <c r="J21" s="66"/>
      <c r="K21" s="170">
        <v>104000</v>
      </c>
      <c r="L21" s="98">
        <f t="shared" si="4"/>
        <v>104000</v>
      </c>
      <c r="M21" s="13"/>
      <c r="N21" s="13"/>
    </row>
    <row r="22" spans="1:14" x14ac:dyDescent="0.25">
      <c r="A22" s="152">
        <v>15</v>
      </c>
      <c r="B22" s="19" t="s">
        <v>38</v>
      </c>
      <c r="C22" s="18">
        <v>1</v>
      </c>
      <c r="D22" s="9">
        <v>1</v>
      </c>
      <c r="E22" s="9">
        <f t="shared" si="0"/>
        <v>1</v>
      </c>
      <c r="F22" s="10">
        <v>91275</v>
      </c>
      <c r="G22" s="10">
        <f t="shared" si="1"/>
        <v>91275</v>
      </c>
      <c r="H22" s="66">
        <v>8725</v>
      </c>
      <c r="I22" s="105">
        <f t="shared" si="2"/>
        <v>12725</v>
      </c>
      <c r="J22" s="66"/>
      <c r="K22" s="170">
        <v>104000</v>
      </c>
      <c r="L22" s="98">
        <f t="shared" si="4"/>
        <v>104000</v>
      </c>
      <c r="M22" s="13"/>
      <c r="N22" s="13"/>
    </row>
    <row r="23" spans="1:14" x14ac:dyDescent="0.25">
      <c r="A23" s="152">
        <v>16</v>
      </c>
      <c r="B23" s="19" t="s">
        <v>39</v>
      </c>
      <c r="C23" s="18">
        <v>1</v>
      </c>
      <c r="D23" s="9">
        <v>0.25</v>
      </c>
      <c r="E23" s="9">
        <f t="shared" si="0"/>
        <v>0.25</v>
      </c>
      <c r="F23" s="10">
        <v>91275</v>
      </c>
      <c r="G23" s="10">
        <f t="shared" si="1"/>
        <v>22818.75</v>
      </c>
      <c r="H23" s="66">
        <v>8725</v>
      </c>
      <c r="I23" s="105">
        <f t="shared" si="2"/>
        <v>12725</v>
      </c>
      <c r="J23" s="66"/>
      <c r="K23" s="170">
        <v>104000</v>
      </c>
      <c r="L23" s="98">
        <f t="shared" si="4"/>
        <v>26000</v>
      </c>
      <c r="M23" s="13"/>
      <c r="N23" s="13"/>
    </row>
    <row r="24" spans="1:14" x14ac:dyDescent="0.25">
      <c r="A24" s="152">
        <v>17</v>
      </c>
      <c r="B24" s="19" t="s">
        <v>40</v>
      </c>
      <c r="C24" s="18">
        <v>1</v>
      </c>
      <c r="D24" s="9">
        <v>1</v>
      </c>
      <c r="E24" s="9">
        <f t="shared" si="0"/>
        <v>1</v>
      </c>
      <c r="F24" s="10">
        <v>91275</v>
      </c>
      <c r="G24" s="10">
        <f t="shared" si="1"/>
        <v>91275</v>
      </c>
      <c r="H24" s="66">
        <v>8725</v>
      </c>
      <c r="I24" s="105">
        <f t="shared" si="2"/>
        <v>12725</v>
      </c>
      <c r="J24" s="66"/>
      <c r="K24" s="170">
        <v>104000</v>
      </c>
      <c r="L24" s="98">
        <f t="shared" si="4"/>
        <v>104000</v>
      </c>
      <c r="M24" s="13"/>
      <c r="N24" s="13"/>
    </row>
    <row r="25" spans="1:14" x14ac:dyDescent="0.25">
      <c r="A25" s="152">
        <v>18</v>
      </c>
      <c r="B25" s="19" t="s">
        <v>24</v>
      </c>
      <c r="C25" s="18">
        <v>1</v>
      </c>
      <c r="D25" s="9">
        <v>1</v>
      </c>
      <c r="E25" s="9">
        <f t="shared" si="0"/>
        <v>1</v>
      </c>
      <c r="F25" s="10">
        <v>91275</v>
      </c>
      <c r="G25" s="10">
        <f t="shared" si="1"/>
        <v>91275</v>
      </c>
      <c r="H25" s="66">
        <v>8725</v>
      </c>
      <c r="I25" s="105">
        <f t="shared" si="2"/>
        <v>12725</v>
      </c>
      <c r="J25" s="66"/>
      <c r="K25" s="170">
        <v>104000</v>
      </c>
      <c r="L25" s="98">
        <f t="shared" si="4"/>
        <v>104000</v>
      </c>
      <c r="M25" s="13"/>
      <c r="N25" s="13"/>
    </row>
    <row r="26" spans="1:14" s="55" customFormat="1" ht="21" customHeight="1" x14ac:dyDescent="0.25">
      <c r="A26" s="299" t="s">
        <v>49</v>
      </c>
      <c r="B26" s="300"/>
      <c r="C26" s="129">
        <f>SUM(C7:C25)</f>
        <v>31</v>
      </c>
      <c r="D26" s="129"/>
      <c r="E26" s="129">
        <f t="shared" ref="E26" si="5">SUM(E7:E25)</f>
        <v>26.5</v>
      </c>
      <c r="F26" s="10"/>
      <c r="G26" s="38">
        <f>SUM(G7:G25)</f>
        <v>2610286.5</v>
      </c>
      <c r="H26" s="67"/>
      <c r="I26" s="105">
        <f t="shared" si="2"/>
        <v>0</v>
      </c>
      <c r="J26" s="67"/>
      <c r="K26" s="172"/>
      <c r="L26" s="99">
        <f>SUM(L7:L25)</f>
        <v>2943300</v>
      </c>
      <c r="M26" s="61"/>
      <c r="N26" s="61"/>
    </row>
    <row r="27" spans="1:14" s="54" customFormat="1" ht="51.75" customHeight="1" x14ac:dyDescent="0.25">
      <c r="A27" s="24"/>
      <c r="B27" s="25" t="s">
        <v>42</v>
      </c>
      <c r="C27" s="36"/>
      <c r="D27" s="24"/>
      <c r="E27" s="24"/>
      <c r="F27" s="10"/>
      <c r="G27" s="37"/>
      <c r="H27" s="68"/>
      <c r="I27" s="105">
        <f t="shared" si="2"/>
        <v>0</v>
      </c>
      <c r="J27" s="68"/>
      <c r="K27" s="171"/>
      <c r="L27" s="98"/>
      <c r="M27" s="60"/>
      <c r="N27" s="60"/>
    </row>
    <row r="28" spans="1:14" ht="34.5" customHeight="1" x14ac:dyDescent="0.25">
      <c r="A28" s="9">
        <v>19</v>
      </c>
      <c r="B28" s="19" t="s">
        <v>28</v>
      </c>
      <c r="C28" s="18">
        <v>1</v>
      </c>
      <c r="D28" s="9">
        <v>0.5</v>
      </c>
      <c r="E28" s="9">
        <f>C28*D28</f>
        <v>0.5</v>
      </c>
      <c r="F28" s="10">
        <v>115000</v>
      </c>
      <c r="G28" s="37">
        <f>F28*C28*D28</f>
        <v>57500</v>
      </c>
      <c r="H28" s="92">
        <v>0.08</v>
      </c>
      <c r="I28" s="105">
        <f t="shared" si="2"/>
        <v>9200</v>
      </c>
      <c r="J28" s="68">
        <f>F28*H28</f>
        <v>9200</v>
      </c>
      <c r="K28" s="170">
        <f>F28*H28+F28</f>
        <v>124200</v>
      </c>
      <c r="L28" s="98">
        <f>E28*K28</f>
        <v>62100</v>
      </c>
      <c r="M28" s="13"/>
      <c r="N28" s="13"/>
    </row>
    <row r="29" spans="1:14" x14ac:dyDescent="0.25">
      <c r="A29" s="9">
        <v>20</v>
      </c>
      <c r="B29" s="19" t="s">
        <v>29</v>
      </c>
      <c r="C29" s="18">
        <v>4</v>
      </c>
      <c r="D29" s="9">
        <v>0.56000000000000005</v>
      </c>
      <c r="E29" s="9">
        <f t="shared" ref="E29:E37" si="6">C29*D29</f>
        <v>2.2400000000000002</v>
      </c>
      <c r="F29" s="10">
        <v>96275</v>
      </c>
      <c r="G29" s="37">
        <f t="shared" ref="G29:G37" si="7">F29*C29*D29</f>
        <v>215656.00000000003</v>
      </c>
      <c r="H29" s="92">
        <v>0.08</v>
      </c>
      <c r="I29" s="105">
        <f t="shared" si="2"/>
        <v>13725</v>
      </c>
      <c r="J29" s="68">
        <f>F29*H29</f>
        <v>7702</v>
      </c>
      <c r="K29" s="170">
        <v>110000</v>
      </c>
      <c r="L29" s="98">
        <f t="shared" ref="L29:L37" si="8">E29*K29</f>
        <v>246400.00000000003</v>
      </c>
      <c r="M29" s="13"/>
      <c r="N29" s="13"/>
    </row>
    <row r="30" spans="1:14" x14ac:dyDescent="0.25">
      <c r="A30" s="152">
        <v>21</v>
      </c>
      <c r="B30" s="19" t="s">
        <v>34</v>
      </c>
      <c r="C30" s="18">
        <v>1</v>
      </c>
      <c r="D30" s="9">
        <v>0.5</v>
      </c>
      <c r="E30" s="9">
        <f t="shared" si="6"/>
        <v>0.5</v>
      </c>
      <c r="F30" s="10">
        <f>91275+5000</f>
        <v>96275</v>
      </c>
      <c r="G30" s="37">
        <f t="shared" si="7"/>
        <v>48137.5</v>
      </c>
      <c r="H30" s="92">
        <v>0.08</v>
      </c>
      <c r="I30" s="105">
        <f t="shared" si="2"/>
        <v>13725</v>
      </c>
      <c r="J30" s="68">
        <f>F30*H30</f>
        <v>7702</v>
      </c>
      <c r="K30" s="170">
        <v>110000</v>
      </c>
      <c r="L30" s="98">
        <f t="shared" si="8"/>
        <v>55000</v>
      </c>
      <c r="M30" s="13"/>
      <c r="N30" s="13"/>
    </row>
    <row r="31" spans="1:14" x14ac:dyDescent="0.25">
      <c r="A31" s="152">
        <v>22</v>
      </c>
      <c r="B31" s="19" t="s">
        <v>31</v>
      </c>
      <c r="C31" s="18">
        <v>1</v>
      </c>
      <c r="D31" s="9">
        <v>1</v>
      </c>
      <c r="E31" s="9">
        <f t="shared" si="6"/>
        <v>1</v>
      </c>
      <c r="F31" s="10">
        <v>91275</v>
      </c>
      <c r="G31" s="37">
        <f t="shared" si="7"/>
        <v>91275</v>
      </c>
      <c r="H31" s="68">
        <v>8725</v>
      </c>
      <c r="I31" s="105">
        <f t="shared" si="2"/>
        <v>12725</v>
      </c>
      <c r="J31" s="68"/>
      <c r="K31" s="170">
        <v>104000</v>
      </c>
      <c r="L31" s="98">
        <f t="shared" si="8"/>
        <v>104000</v>
      </c>
      <c r="M31" s="13"/>
      <c r="N31" s="13"/>
    </row>
    <row r="32" spans="1:14" ht="27" x14ac:dyDescent="0.25">
      <c r="A32" s="152">
        <v>23</v>
      </c>
      <c r="B32" s="19" t="s">
        <v>33</v>
      </c>
      <c r="C32" s="18">
        <v>2</v>
      </c>
      <c r="D32" s="9">
        <v>1</v>
      </c>
      <c r="E32" s="9">
        <f t="shared" si="6"/>
        <v>2</v>
      </c>
      <c r="F32" s="94">
        <v>94275</v>
      </c>
      <c r="G32" s="37">
        <f t="shared" si="7"/>
        <v>188550</v>
      </c>
      <c r="H32" s="92">
        <v>0.08</v>
      </c>
      <c r="I32" s="105">
        <f t="shared" si="2"/>
        <v>11725</v>
      </c>
      <c r="J32" s="95">
        <f>F32*H32</f>
        <v>7542</v>
      </c>
      <c r="K32" s="173">
        <v>106000</v>
      </c>
      <c r="L32" s="98">
        <f t="shared" si="8"/>
        <v>212000</v>
      </c>
      <c r="M32" s="13"/>
      <c r="N32" s="13"/>
    </row>
    <row r="33" spans="1:14" x14ac:dyDescent="0.25">
      <c r="A33" s="152">
        <v>24</v>
      </c>
      <c r="B33" s="19" t="s">
        <v>17</v>
      </c>
      <c r="C33" s="18">
        <v>1</v>
      </c>
      <c r="D33" s="9">
        <v>0.5</v>
      </c>
      <c r="E33" s="9">
        <f t="shared" si="6"/>
        <v>0.5</v>
      </c>
      <c r="F33" s="10">
        <v>88312</v>
      </c>
      <c r="G33" s="37">
        <f t="shared" si="7"/>
        <v>44156</v>
      </c>
      <c r="H33" s="68">
        <v>8725</v>
      </c>
      <c r="I33" s="105">
        <f t="shared" si="2"/>
        <v>15688</v>
      </c>
      <c r="J33" s="68"/>
      <c r="K33" s="170">
        <v>104000</v>
      </c>
      <c r="L33" s="98">
        <f t="shared" si="8"/>
        <v>52000</v>
      </c>
      <c r="M33" s="13"/>
      <c r="N33" s="13"/>
    </row>
    <row r="34" spans="1:14" x14ac:dyDescent="0.25">
      <c r="A34" s="152">
        <v>25</v>
      </c>
      <c r="B34" s="19" t="s">
        <v>37</v>
      </c>
      <c r="C34" s="18">
        <v>1</v>
      </c>
      <c r="D34" s="9">
        <v>0.5</v>
      </c>
      <c r="E34" s="9">
        <f t="shared" si="6"/>
        <v>0.5</v>
      </c>
      <c r="F34" s="10">
        <v>91275</v>
      </c>
      <c r="G34" s="37">
        <f t="shared" si="7"/>
        <v>45637.5</v>
      </c>
      <c r="H34" s="68">
        <v>8725</v>
      </c>
      <c r="I34" s="105">
        <f t="shared" si="2"/>
        <v>12725</v>
      </c>
      <c r="J34" s="68"/>
      <c r="K34" s="170">
        <v>104000</v>
      </c>
      <c r="L34" s="98">
        <f t="shared" si="8"/>
        <v>52000</v>
      </c>
      <c r="M34" s="13"/>
      <c r="N34" s="13"/>
    </row>
    <row r="35" spans="1:14" x14ac:dyDescent="0.25">
      <c r="A35" s="152">
        <v>26</v>
      </c>
      <c r="B35" s="19" t="s">
        <v>24</v>
      </c>
      <c r="C35" s="18">
        <v>1</v>
      </c>
      <c r="D35" s="9">
        <v>1</v>
      </c>
      <c r="E35" s="9">
        <f t="shared" si="6"/>
        <v>1</v>
      </c>
      <c r="F35" s="10">
        <v>91275</v>
      </c>
      <c r="G35" s="37">
        <f t="shared" si="7"/>
        <v>91275</v>
      </c>
      <c r="H35" s="68">
        <v>8725</v>
      </c>
      <c r="I35" s="105">
        <f t="shared" si="2"/>
        <v>12725</v>
      </c>
      <c r="J35" s="68"/>
      <c r="K35" s="170">
        <v>104000</v>
      </c>
      <c r="L35" s="98">
        <f t="shared" si="8"/>
        <v>104000</v>
      </c>
      <c r="M35" s="13"/>
      <c r="N35" s="13"/>
    </row>
    <row r="36" spans="1:14" x14ac:dyDescent="0.25">
      <c r="A36" s="152">
        <v>27</v>
      </c>
      <c r="B36" s="19" t="s">
        <v>38</v>
      </c>
      <c r="C36" s="18">
        <v>1</v>
      </c>
      <c r="D36" s="9">
        <v>0.5</v>
      </c>
      <c r="E36" s="9">
        <f t="shared" si="6"/>
        <v>0.5</v>
      </c>
      <c r="F36" s="10">
        <v>91275</v>
      </c>
      <c r="G36" s="37">
        <f t="shared" si="7"/>
        <v>45637.5</v>
      </c>
      <c r="H36" s="68">
        <v>8725</v>
      </c>
      <c r="I36" s="105">
        <f t="shared" si="2"/>
        <v>12725</v>
      </c>
      <c r="J36" s="68"/>
      <c r="K36" s="170">
        <v>104000</v>
      </c>
      <c r="L36" s="98">
        <f t="shared" si="8"/>
        <v>52000</v>
      </c>
      <c r="M36" s="13"/>
      <c r="N36" s="13"/>
    </row>
    <row r="37" spans="1:14" x14ac:dyDescent="0.25">
      <c r="A37" s="152">
        <v>28</v>
      </c>
      <c r="B37" s="19" t="s">
        <v>36</v>
      </c>
      <c r="C37" s="18">
        <v>1</v>
      </c>
      <c r="D37" s="9">
        <v>0.5</v>
      </c>
      <c r="E37" s="9">
        <f t="shared" si="6"/>
        <v>0.5</v>
      </c>
      <c r="F37" s="10">
        <v>91275</v>
      </c>
      <c r="G37" s="37">
        <f t="shared" si="7"/>
        <v>45637.5</v>
      </c>
      <c r="H37" s="68">
        <v>8725</v>
      </c>
      <c r="I37" s="105">
        <f t="shared" si="2"/>
        <v>12725</v>
      </c>
      <c r="J37" s="68"/>
      <c r="K37" s="170">
        <v>104000</v>
      </c>
      <c r="L37" s="98">
        <f t="shared" si="8"/>
        <v>52000</v>
      </c>
      <c r="M37" s="13"/>
      <c r="N37" s="13"/>
    </row>
    <row r="38" spans="1:14" s="55" customFormat="1" ht="21" customHeight="1" x14ac:dyDescent="0.25">
      <c r="A38" s="299" t="s">
        <v>43</v>
      </c>
      <c r="B38" s="300"/>
      <c r="C38" s="129">
        <f>SUM(C28:C37)</f>
        <v>14</v>
      </c>
      <c r="D38" s="129"/>
      <c r="E38" s="129">
        <f t="shared" ref="E38" si="9">SUM(E28:E37)</f>
        <v>9.24</v>
      </c>
      <c r="F38" s="10"/>
      <c r="G38" s="38">
        <f>SUM(G28:G37)</f>
        <v>873462</v>
      </c>
      <c r="H38" s="67"/>
      <c r="I38" s="105">
        <f t="shared" si="2"/>
        <v>0</v>
      </c>
      <c r="J38" s="67"/>
      <c r="K38" s="172"/>
      <c r="L38" s="100">
        <f>SUM(L28:L37)</f>
        <v>991500</v>
      </c>
      <c r="M38" s="61"/>
      <c r="N38" s="61"/>
    </row>
    <row r="39" spans="1:14" s="54" customFormat="1" ht="28.5" x14ac:dyDescent="0.25">
      <c r="A39" s="24"/>
      <c r="B39" s="25" t="s">
        <v>44</v>
      </c>
      <c r="C39" s="36"/>
      <c r="D39" s="24"/>
      <c r="E39" s="24"/>
      <c r="F39" s="10"/>
      <c r="G39" s="37"/>
      <c r="H39" s="68"/>
      <c r="I39" s="105">
        <f t="shared" si="2"/>
        <v>0</v>
      </c>
      <c r="J39" s="68"/>
      <c r="K39" s="171"/>
      <c r="L39" s="99"/>
      <c r="M39" s="60"/>
      <c r="N39" s="60"/>
    </row>
    <row r="40" spans="1:14" ht="27" x14ac:dyDescent="0.25">
      <c r="A40" s="9">
        <v>29</v>
      </c>
      <c r="B40" s="19" t="s">
        <v>28</v>
      </c>
      <c r="C40" s="18">
        <v>1</v>
      </c>
      <c r="D40" s="9">
        <v>0.5</v>
      </c>
      <c r="E40" s="9">
        <f>C40*D40</f>
        <v>0.5</v>
      </c>
      <c r="F40" s="10">
        <v>115000</v>
      </c>
      <c r="G40" s="37">
        <f>F40*C40*D40</f>
        <v>57500</v>
      </c>
      <c r="H40" s="92">
        <v>0.08</v>
      </c>
      <c r="I40" s="105">
        <f t="shared" si="2"/>
        <v>9200</v>
      </c>
      <c r="J40" s="68">
        <f>F40*H40</f>
        <v>9200</v>
      </c>
      <c r="K40" s="170">
        <f>F40*H40+F40</f>
        <v>124200</v>
      </c>
      <c r="L40" s="98">
        <f>E40*K40</f>
        <v>62100</v>
      </c>
      <c r="M40" s="13"/>
      <c r="N40" s="13"/>
    </row>
    <row r="41" spans="1:14" x14ac:dyDescent="0.25">
      <c r="A41" s="9">
        <v>30</v>
      </c>
      <c r="B41" s="19" t="s">
        <v>29</v>
      </c>
      <c r="C41" s="18">
        <v>4</v>
      </c>
      <c r="D41" s="9">
        <v>0.56000000000000005</v>
      </c>
      <c r="E41" s="9">
        <f t="shared" ref="E41:E48" si="10">C41*D41</f>
        <v>2.2400000000000002</v>
      </c>
      <c r="F41" s="10">
        <v>96275</v>
      </c>
      <c r="G41" s="37">
        <f t="shared" ref="G41:G48" si="11">F41*C41*D41</f>
        <v>215656.00000000003</v>
      </c>
      <c r="H41" s="92">
        <v>0.08</v>
      </c>
      <c r="I41" s="105">
        <f t="shared" si="2"/>
        <v>13725</v>
      </c>
      <c r="J41" s="68">
        <f>F41*H41</f>
        <v>7702</v>
      </c>
      <c r="K41" s="170">
        <v>110000</v>
      </c>
      <c r="L41" s="98">
        <f t="shared" ref="L41:L48" si="12">E41*K41</f>
        <v>246400.00000000003</v>
      </c>
      <c r="M41" s="13"/>
      <c r="N41" s="13"/>
    </row>
    <row r="42" spans="1:14" ht="17.25" customHeight="1" x14ac:dyDescent="0.25">
      <c r="A42" s="152">
        <v>31</v>
      </c>
      <c r="B42" s="19" t="s">
        <v>34</v>
      </c>
      <c r="C42" s="18">
        <v>1</v>
      </c>
      <c r="D42" s="9">
        <v>0.5</v>
      </c>
      <c r="E42" s="9">
        <f t="shared" si="10"/>
        <v>0.5</v>
      </c>
      <c r="F42" s="10">
        <f>91275+5000</f>
        <v>96275</v>
      </c>
      <c r="G42" s="37">
        <f>F42*C42*D42</f>
        <v>48137.5</v>
      </c>
      <c r="H42" s="92">
        <v>0.08</v>
      </c>
      <c r="I42" s="105">
        <f t="shared" si="2"/>
        <v>13725</v>
      </c>
      <c r="J42" s="68">
        <f>F42*H42</f>
        <v>7702</v>
      </c>
      <c r="K42" s="170">
        <v>110000</v>
      </c>
      <c r="L42" s="98">
        <f t="shared" si="12"/>
        <v>55000</v>
      </c>
      <c r="M42" s="13"/>
      <c r="N42" s="13"/>
    </row>
    <row r="43" spans="1:14" x14ac:dyDescent="0.25">
      <c r="A43" s="152">
        <v>32</v>
      </c>
      <c r="B43" s="19" t="s">
        <v>31</v>
      </c>
      <c r="C43" s="18">
        <v>1</v>
      </c>
      <c r="D43" s="9">
        <v>1</v>
      </c>
      <c r="E43" s="9">
        <f t="shared" si="10"/>
        <v>1</v>
      </c>
      <c r="F43" s="10">
        <v>88312</v>
      </c>
      <c r="G43" s="37">
        <f t="shared" si="11"/>
        <v>88312</v>
      </c>
      <c r="H43" s="68">
        <v>8725</v>
      </c>
      <c r="I43" s="105">
        <f t="shared" si="2"/>
        <v>15688</v>
      </c>
      <c r="J43" s="68"/>
      <c r="K43" s="170">
        <v>104000</v>
      </c>
      <c r="L43" s="98">
        <f t="shared" si="12"/>
        <v>104000</v>
      </c>
      <c r="M43" s="13"/>
      <c r="N43" s="13"/>
    </row>
    <row r="44" spans="1:14" ht="27" x14ac:dyDescent="0.25">
      <c r="A44" s="152">
        <v>33</v>
      </c>
      <c r="B44" s="19" t="s">
        <v>33</v>
      </c>
      <c r="C44" s="18">
        <v>2</v>
      </c>
      <c r="D44" s="9">
        <v>1</v>
      </c>
      <c r="E44" s="9">
        <f t="shared" si="10"/>
        <v>2</v>
      </c>
      <c r="F44" s="10">
        <v>94275</v>
      </c>
      <c r="G44" s="37">
        <f t="shared" si="11"/>
        <v>188550</v>
      </c>
      <c r="H44" s="92">
        <v>0.08</v>
      </c>
      <c r="I44" s="105">
        <f t="shared" si="2"/>
        <v>11725</v>
      </c>
      <c r="J44" s="68">
        <f>F44*H44</f>
        <v>7542</v>
      </c>
      <c r="K44" s="170">
        <v>106000</v>
      </c>
      <c r="L44" s="98">
        <f t="shared" si="12"/>
        <v>212000</v>
      </c>
      <c r="M44" s="13"/>
      <c r="N44" s="13"/>
    </row>
    <row r="45" spans="1:14" x14ac:dyDescent="0.25">
      <c r="A45" s="152">
        <v>34</v>
      </c>
      <c r="B45" s="19" t="s">
        <v>37</v>
      </c>
      <c r="C45" s="18">
        <v>1</v>
      </c>
      <c r="D45" s="9">
        <v>0.5</v>
      </c>
      <c r="E45" s="9">
        <f t="shared" si="10"/>
        <v>0.5</v>
      </c>
      <c r="F45" s="10">
        <v>91275</v>
      </c>
      <c r="G45" s="37">
        <f t="shared" si="11"/>
        <v>45637.5</v>
      </c>
      <c r="H45" s="68">
        <v>8725</v>
      </c>
      <c r="I45" s="105">
        <f t="shared" si="2"/>
        <v>12725</v>
      </c>
      <c r="J45" s="68"/>
      <c r="K45" s="170">
        <v>104000</v>
      </c>
      <c r="L45" s="98">
        <f t="shared" si="12"/>
        <v>52000</v>
      </c>
      <c r="M45" s="13"/>
      <c r="N45" s="13"/>
    </row>
    <row r="46" spans="1:14" x14ac:dyDescent="0.25">
      <c r="A46" s="152">
        <v>35</v>
      </c>
      <c r="B46" s="19" t="s">
        <v>17</v>
      </c>
      <c r="C46" s="18">
        <v>1</v>
      </c>
      <c r="D46" s="9">
        <v>0.5</v>
      </c>
      <c r="E46" s="9">
        <f t="shared" si="10"/>
        <v>0.5</v>
      </c>
      <c r="F46" s="10">
        <v>91275</v>
      </c>
      <c r="G46" s="37">
        <f t="shared" si="11"/>
        <v>45637.5</v>
      </c>
      <c r="H46" s="68">
        <v>8725</v>
      </c>
      <c r="I46" s="105">
        <f t="shared" si="2"/>
        <v>12725</v>
      </c>
      <c r="J46" s="68"/>
      <c r="K46" s="170">
        <v>104000</v>
      </c>
      <c r="L46" s="98">
        <f t="shared" si="12"/>
        <v>52000</v>
      </c>
      <c r="M46" s="13"/>
      <c r="N46" s="13"/>
    </row>
    <row r="47" spans="1:14" x14ac:dyDescent="0.25">
      <c r="A47" s="152">
        <v>36</v>
      </c>
      <c r="B47" s="19" t="s">
        <v>24</v>
      </c>
      <c r="C47" s="18">
        <v>1</v>
      </c>
      <c r="D47" s="9">
        <v>1</v>
      </c>
      <c r="E47" s="9">
        <f t="shared" si="10"/>
        <v>1</v>
      </c>
      <c r="F47" s="10">
        <v>88312</v>
      </c>
      <c r="G47" s="37">
        <f t="shared" si="11"/>
        <v>88312</v>
      </c>
      <c r="H47" s="68">
        <v>8725</v>
      </c>
      <c r="I47" s="105">
        <f t="shared" si="2"/>
        <v>15688</v>
      </c>
      <c r="J47" s="68"/>
      <c r="K47" s="170">
        <v>104000</v>
      </c>
      <c r="L47" s="98">
        <f t="shared" si="12"/>
        <v>104000</v>
      </c>
      <c r="M47" s="13"/>
      <c r="N47" s="13"/>
    </row>
    <row r="48" spans="1:14" x14ac:dyDescent="0.25">
      <c r="A48" s="152">
        <v>37</v>
      </c>
      <c r="B48" s="19" t="s">
        <v>23</v>
      </c>
      <c r="C48" s="18">
        <v>1</v>
      </c>
      <c r="D48" s="9">
        <v>0.5</v>
      </c>
      <c r="E48" s="9">
        <f t="shared" si="10"/>
        <v>0.5</v>
      </c>
      <c r="F48" s="10">
        <v>91275</v>
      </c>
      <c r="G48" s="37">
        <f t="shared" si="11"/>
        <v>45637.5</v>
      </c>
      <c r="H48" s="68">
        <v>8725</v>
      </c>
      <c r="I48" s="105">
        <f t="shared" si="2"/>
        <v>12725</v>
      </c>
      <c r="J48" s="68"/>
      <c r="K48" s="170">
        <v>104000</v>
      </c>
      <c r="L48" s="98">
        <f t="shared" si="12"/>
        <v>52000</v>
      </c>
      <c r="M48" s="13"/>
      <c r="N48" s="13"/>
    </row>
    <row r="49" spans="1:14" s="55" customFormat="1" ht="21.75" customHeight="1" x14ac:dyDescent="0.25">
      <c r="A49" s="56"/>
      <c r="B49" s="129" t="s">
        <v>45</v>
      </c>
      <c r="C49" s="129">
        <f>SUM(C40:C48)</f>
        <v>13</v>
      </c>
      <c r="D49" s="26"/>
      <c r="E49" s="26">
        <f>SUM(E40:E48)</f>
        <v>8.74</v>
      </c>
      <c r="F49" s="21"/>
      <c r="G49" s="21">
        <f>SUM(G40:G48)</f>
        <v>823380</v>
      </c>
      <c r="H49" s="69"/>
      <c r="I49" s="105">
        <f t="shared" si="2"/>
        <v>0</v>
      </c>
      <c r="J49" s="69"/>
      <c r="K49" s="172"/>
      <c r="L49" s="100">
        <f>SUM(L40:L48)</f>
        <v>939500</v>
      </c>
      <c r="M49" s="61"/>
      <c r="N49" s="61"/>
    </row>
    <row r="50" spans="1:14" s="55" customFormat="1" ht="34.5" customHeight="1" x14ac:dyDescent="0.25">
      <c r="A50" s="56"/>
      <c r="B50" s="129" t="s">
        <v>180</v>
      </c>
      <c r="C50" s="129"/>
      <c r="D50" s="26"/>
      <c r="E50" s="26"/>
      <c r="F50" s="21"/>
      <c r="G50" s="21"/>
      <c r="H50" s="69"/>
      <c r="I50" s="105">
        <f t="shared" si="2"/>
        <v>0</v>
      </c>
      <c r="J50" s="69"/>
      <c r="K50" s="172"/>
      <c r="L50" s="100"/>
      <c r="M50" s="61"/>
      <c r="N50" s="61"/>
    </row>
    <row r="51" spans="1:14" s="55" customFormat="1" ht="26.25" customHeight="1" x14ac:dyDescent="0.25">
      <c r="A51" s="131">
        <v>38</v>
      </c>
      <c r="B51" s="19" t="s">
        <v>28</v>
      </c>
      <c r="C51" s="197">
        <v>1</v>
      </c>
      <c r="D51" s="152">
        <v>0.5</v>
      </c>
      <c r="E51" s="152">
        <v>0.5</v>
      </c>
      <c r="F51" s="21"/>
      <c r="G51" s="21"/>
      <c r="H51" s="69"/>
      <c r="I51" s="105">
        <f t="shared" si="2"/>
        <v>124200</v>
      </c>
      <c r="J51" s="69"/>
      <c r="K51" s="170">
        <v>124200</v>
      </c>
      <c r="L51" s="98">
        <f>E51*K51</f>
        <v>62100</v>
      </c>
      <c r="M51" s="61"/>
      <c r="N51" s="61"/>
    </row>
    <row r="52" spans="1:14" s="55" customFormat="1" ht="21.75" customHeight="1" x14ac:dyDescent="0.25">
      <c r="A52" s="131">
        <v>39</v>
      </c>
      <c r="B52" s="19" t="s">
        <v>29</v>
      </c>
      <c r="C52" s="197">
        <v>1</v>
      </c>
      <c r="D52" s="152">
        <v>0.56000000000000005</v>
      </c>
      <c r="E52" s="152">
        <v>0.56000000000000005</v>
      </c>
      <c r="F52" s="21"/>
      <c r="G52" s="21"/>
      <c r="H52" s="69"/>
      <c r="I52" s="105">
        <f t="shared" si="2"/>
        <v>110000</v>
      </c>
      <c r="J52" s="69"/>
      <c r="K52" s="170">
        <v>110000</v>
      </c>
      <c r="L52" s="98">
        <f t="shared" ref="L52:L59" si="13">E52*K52</f>
        <v>61600.000000000007</v>
      </c>
      <c r="M52" s="61"/>
      <c r="N52" s="61"/>
    </row>
    <row r="53" spans="1:14" s="55" customFormat="1" ht="21.75" customHeight="1" x14ac:dyDescent="0.25">
      <c r="A53" s="131">
        <v>40</v>
      </c>
      <c r="B53" s="19" t="s">
        <v>29</v>
      </c>
      <c r="C53" s="197">
        <v>1</v>
      </c>
      <c r="D53" s="152">
        <v>0.56000000000000005</v>
      </c>
      <c r="E53" s="152">
        <v>0.56000000000000005</v>
      </c>
      <c r="F53" s="21"/>
      <c r="G53" s="21"/>
      <c r="H53" s="69"/>
      <c r="I53" s="105">
        <f t="shared" si="2"/>
        <v>110000</v>
      </c>
      <c r="J53" s="69"/>
      <c r="K53" s="170">
        <v>110000</v>
      </c>
      <c r="L53" s="98">
        <f t="shared" si="13"/>
        <v>61600.000000000007</v>
      </c>
      <c r="M53" s="61"/>
      <c r="N53" s="61"/>
    </row>
    <row r="54" spans="1:14" s="55" customFormat="1" ht="21.75" customHeight="1" x14ac:dyDescent="0.25">
      <c r="A54" s="131">
        <v>41</v>
      </c>
      <c r="B54" s="19" t="s">
        <v>31</v>
      </c>
      <c r="C54" s="197">
        <v>1</v>
      </c>
      <c r="D54" s="152">
        <v>0.5</v>
      </c>
      <c r="E54" s="152">
        <v>0.5</v>
      </c>
      <c r="F54" s="21"/>
      <c r="G54" s="21"/>
      <c r="H54" s="69"/>
      <c r="I54" s="105">
        <f t="shared" si="2"/>
        <v>104000</v>
      </c>
      <c r="J54" s="69"/>
      <c r="K54" s="170">
        <v>104000</v>
      </c>
      <c r="L54" s="98">
        <f t="shared" si="13"/>
        <v>52000</v>
      </c>
      <c r="M54" s="61"/>
      <c r="N54" s="61"/>
    </row>
    <row r="55" spans="1:14" s="55" customFormat="1" ht="27" customHeight="1" x14ac:dyDescent="0.25">
      <c r="A55" s="131">
        <v>42</v>
      </c>
      <c r="B55" s="19" t="s">
        <v>33</v>
      </c>
      <c r="C55" s="197">
        <v>1</v>
      </c>
      <c r="D55" s="152">
        <v>1</v>
      </c>
      <c r="E55" s="152">
        <v>1</v>
      </c>
      <c r="F55" s="21"/>
      <c r="G55" s="21"/>
      <c r="H55" s="69"/>
      <c r="I55" s="105">
        <f t="shared" si="2"/>
        <v>106000</v>
      </c>
      <c r="J55" s="69"/>
      <c r="K55" s="170">
        <v>106000</v>
      </c>
      <c r="L55" s="98">
        <f t="shared" si="13"/>
        <v>106000</v>
      </c>
      <c r="M55" s="61"/>
      <c r="N55" s="61"/>
    </row>
    <row r="56" spans="1:14" s="55" customFormat="1" ht="21.75" customHeight="1" x14ac:dyDescent="0.25">
      <c r="A56" s="131">
        <v>43</v>
      </c>
      <c r="B56" s="19" t="s">
        <v>37</v>
      </c>
      <c r="C56" s="197">
        <v>1</v>
      </c>
      <c r="D56" s="152">
        <v>0.5</v>
      </c>
      <c r="E56" s="152">
        <v>0.5</v>
      </c>
      <c r="F56" s="21"/>
      <c r="G56" s="21"/>
      <c r="H56" s="69"/>
      <c r="I56" s="105">
        <f t="shared" si="2"/>
        <v>104000</v>
      </c>
      <c r="J56" s="69"/>
      <c r="K56" s="170">
        <v>104000</v>
      </c>
      <c r="L56" s="98">
        <f t="shared" si="13"/>
        <v>52000</v>
      </c>
      <c r="M56" s="61"/>
      <c r="N56" s="61"/>
    </row>
    <row r="57" spans="1:14" s="55" customFormat="1" ht="21.75" customHeight="1" x14ac:dyDescent="0.25">
      <c r="A57" s="131">
        <v>44</v>
      </c>
      <c r="B57" s="19" t="s">
        <v>24</v>
      </c>
      <c r="C57" s="197">
        <v>1</v>
      </c>
      <c r="D57" s="152">
        <v>1</v>
      </c>
      <c r="E57" s="152">
        <v>1</v>
      </c>
      <c r="F57" s="21"/>
      <c r="G57" s="21"/>
      <c r="H57" s="69"/>
      <c r="I57" s="105">
        <f t="shared" si="2"/>
        <v>104000</v>
      </c>
      <c r="J57" s="69"/>
      <c r="K57" s="170">
        <v>104000</v>
      </c>
      <c r="L57" s="98">
        <f t="shared" si="13"/>
        <v>104000</v>
      </c>
      <c r="M57" s="61"/>
      <c r="N57" s="61"/>
    </row>
    <row r="58" spans="1:14" s="55" customFormat="1" ht="21.75" customHeight="1" x14ac:dyDescent="0.25">
      <c r="A58" s="131">
        <v>45</v>
      </c>
      <c r="B58" s="19" t="s">
        <v>17</v>
      </c>
      <c r="C58" s="18">
        <v>1</v>
      </c>
      <c r="D58" s="152">
        <v>0.5</v>
      </c>
      <c r="E58" s="152">
        <f t="shared" ref="E58" si="14">C58*D58</f>
        <v>0.5</v>
      </c>
      <c r="F58" s="21"/>
      <c r="G58" s="21"/>
      <c r="H58" s="69"/>
      <c r="I58" s="105">
        <f t="shared" si="2"/>
        <v>104000</v>
      </c>
      <c r="J58" s="69"/>
      <c r="K58" s="170">
        <v>104000</v>
      </c>
      <c r="L58" s="98">
        <f t="shared" si="13"/>
        <v>52000</v>
      </c>
      <c r="M58" s="61"/>
      <c r="N58" s="61"/>
    </row>
    <row r="59" spans="1:14" s="55" customFormat="1" ht="21.75" customHeight="1" x14ac:dyDescent="0.25">
      <c r="A59" s="131">
        <v>46</v>
      </c>
      <c r="B59" s="19" t="s">
        <v>23</v>
      </c>
      <c r="C59" s="197">
        <v>1</v>
      </c>
      <c r="D59" s="152">
        <v>0.5</v>
      </c>
      <c r="E59" s="152">
        <v>0.5</v>
      </c>
      <c r="F59" s="21"/>
      <c r="G59" s="21"/>
      <c r="H59" s="69"/>
      <c r="I59" s="105">
        <f t="shared" si="2"/>
        <v>104000</v>
      </c>
      <c r="J59" s="69"/>
      <c r="K59" s="170">
        <v>104000</v>
      </c>
      <c r="L59" s="98">
        <f t="shared" si="13"/>
        <v>52000</v>
      </c>
      <c r="M59" s="61"/>
      <c r="N59" s="61"/>
    </row>
    <row r="60" spans="1:14" s="55" customFormat="1" ht="21.75" customHeight="1" x14ac:dyDescent="0.25">
      <c r="A60" s="26"/>
      <c r="B60" s="142" t="s">
        <v>205</v>
      </c>
      <c r="C60" s="129">
        <f>SUM(C51:C59)</f>
        <v>9</v>
      </c>
      <c r="D60" s="129"/>
      <c r="E60" s="129">
        <f t="shared" ref="E60" si="15">SUM(E51:E59)</f>
        <v>5.62</v>
      </c>
      <c r="F60" s="21"/>
      <c r="G60" s="21"/>
      <c r="H60" s="69"/>
      <c r="I60" s="105">
        <f t="shared" si="2"/>
        <v>0</v>
      </c>
      <c r="J60" s="69"/>
      <c r="K60" s="170"/>
      <c r="L60" s="100">
        <f>SUM(L51:L59)</f>
        <v>603300</v>
      </c>
      <c r="M60" s="61"/>
      <c r="N60" s="61"/>
    </row>
    <row r="61" spans="1:14" s="55" customFormat="1" ht="31.5" hidden="1" customHeight="1" x14ac:dyDescent="0.25">
      <c r="A61" s="56"/>
      <c r="B61" s="129" t="s">
        <v>195</v>
      </c>
      <c r="C61" s="129"/>
      <c r="D61" s="26"/>
      <c r="E61" s="26"/>
      <c r="F61" s="21"/>
      <c r="G61" s="21"/>
      <c r="H61" s="69"/>
      <c r="I61" s="105">
        <f t="shared" si="2"/>
        <v>0</v>
      </c>
      <c r="J61" s="69"/>
      <c r="K61" s="170"/>
      <c r="L61" s="100"/>
      <c r="M61" s="61"/>
      <c r="N61" s="61"/>
    </row>
    <row r="62" spans="1:14" s="55" customFormat="1" ht="30.75" hidden="1" customHeight="1" x14ac:dyDescent="0.25">
      <c r="A62" s="56">
        <v>48</v>
      </c>
      <c r="B62" s="19" t="s">
        <v>28</v>
      </c>
      <c r="C62" s="129">
        <v>1</v>
      </c>
      <c r="D62" s="26">
        <v>0.5</v>
      </c>
      <c r="E62" s="26">
        <v>0.5</v>
      </c>
      <c r="F62" s="21"/>
      <c r="G62" s="21"/>
      <c r="H62" s="69"/>
      <c r="I62" s="105">
        <f t="shared" si="2"/>
        <v>124200</v>
      </c>
      <c r="J62" s="69"/>
      <c r="K62" s="170">
        <v>124200</v>
      </c>
      <c r="L62" s="100"/>
      <c r="M62" s="61"/>
      <c r="N62" s="61"/>
    </row>
    <row r="63" spans="1:14" s="55" customFormat="1" ht="21.75" hidden="1" customHeight="1" x14ac:dyDescent="0.25">
      <c r="A63" s="56">
        <v>49</v>
      </c>
      <c r="B63" s="19" t="s">
        <v>29</v>
      </c>
      <c r="C63" s="129">
        <v>1</v>
      </c>
      <c r="D63" s="26">
        <v>0.56000000000000005</v>
      </c>
      <c r="E63" s="26">
        <v>0.56000000000000005</v>
      </c>
      <c r="F63" s="21"/>
      <c r="G63" s="21"/>
      <c r="H63" s="69"/>
      <c r="I63" s="105">
        <f t="shared" si="2"/>
        <v>110000</v>
      </c>
      <c r="J63" s="69"/>
      <c r="K63" s="170">
        <v>110000</v>
      </c>
      <c r="L63" s="100"/>
      <c r="M63" s="61"/>
      <c r="N63" s="61"/>
    </row>
    <row r="64" spans="1:14" s="55" customFormat="1" ht="21.75" hidden="1" customHeight="1" x14ac:dyDescent="0.25">
      <c r="A64" s="56">
        <v>50</v>
      </c>
      <c r="B64" s="19" t="s">
        <v>29</v>
      </c>
      <c r="C64" s="129">
        <v>1</v>
      </c>
      <c r="D64" s="26">
        <v>0.56000000000000005</v>
      </c>
      <c r="E64" s="26">
        <v>0.56000000000000005</v>
      </c>
      <c r="F64" s="21"/>
      <c r="G64" s="21"/>
      <c r="H64" s="69"/>
      <c r="I64" s="105">
        <f t="shared" ref="I64:I71" si="16">K64-F64</f>
        <v>110000</v>
      </c>
      <c r="J64" s="69"/>
      <c r="K64" s="170">
        <v>110000</v>
      </c>
      <c r="L64" s="100"/>
      <c r="M64" s="61"/>
      <c r="N64" s="61"/>
    </row>
    <row r="65" spans="1:14" s="55" customFormat="1" ht="21.75" hidden="1" customHeight="1" x14ac:dyDescent="0.25">
      <c r="A65" s="56">
        <v>51</v>
      </c>
      <c r="B65" s="19" t="s">
        <v>31</v>
      </c>
      <c r="C65" s="129">
        <v>1</v>
      </c>
      <c r="D65" s="26">
        <v>0.5</v>
      </c>
      <c r="E65" s="26">
        <v>0.5</v>
      </c>
      <c r="F65" s="21"/>
      <c r="G65" s="21"/>
      <c r="H65" s="69"/>
      <c r="I65" s="105">
        <f t="shared" si="16"/>
        <v>100000</v>
      </c>
      <c r="J65" s="69"/>
      <c r="K65" s="170">
        <v>100000</v>
      </c>
      <c r="L65" s="100"/>
      <c r="M65" s="61"/>
      <c r="N65" s="61"/>
    </row>
    <row r="66" spans="1:14" s="55" customFormat="1" ht="21.75" hidden="1" customHeight="1" x14ac:dyDescent="0.25">
      <c r="A66" s="56">
        <v>52</v>
      </c>
      <c r="B66" s="19" t="s">
        <v>33</v>
      </c>
      <c r="C66" s="129">
        <v>1</v>
      </c>
      <c r="D66" s="26">
        <v>1</v>
      </c>
      <c r="E66" s="26">
        <v>1</v>
      </c>
      <c r="F66" s="21"/>
      <c r="G66" s="21"/>
      <c r="H66" s="69"/>
      <c r="I66" s="105">
        <f t="shared" si="16"/>
        <v>106000</v>
      </c>
      <c r="J66" s="69"/>
      <c r="K66" s="170">
        <v>106000</v>
      </c>
      <c r="L66" s="100"/>
      <c r="M66" s="61"/>
      <c r="N66" s="61"/>
    </row>
    <row r="67" spans="1:14" s="55" customFormat="1" ht="21.75" hidden="1" customHeight="1" x14ac:dyDescent="0.25">
      <c r="A67" s="56">
        <v>53</v>
      </c>
      <c r="B67" s="19" t="s">
        <v>37</v>
      </c>
      <c r="C67" s="129">
        <v>1</v>
      </c>
      <c r="D67" s="26">
        <v>0.5</v>
      </c>
      <c r="E67" s="26">
        <v>0.5</v>
      </c>
      <c r="F67" s="21"/>
      <c r="G67" s="21"/>
      <c r="H67" s="69"/>
      <c r="I67" s="105">
        <f t="shared" si="16"/>
        <v>100000</v>
      </c>
      <c r="J67" s="69"/>
      <c r="K67" s="170">
        <v>100000</v>
      </c>
      <c r="L67" s="100"/>
      <c r="M67" s="61"/>
      <c r="N67" s="61"/>
    </row>
    <row r="68" spans="1:14" s="55" customFormat="1" ht="21.75" hidden="1" customHeight="1" x14ac:dyDescent="0.25">
      <c r="A68" s="56">
        <v>54</v>
      </c>
      <c r="B68" s="19" t="s">
        <v>24</v>
      </c>
      <c r="C68" s="129">
        <v>1</v>
      </c>
      <c r="D68" s="26">
        <v>1</v>
      </c>
      <c r="E68" s="26">
        <v>1</v>
      </c>
      <c r="F68" s="21"/>
      <c r="G68" s="21"/>
      <c r="H68" s="69"/>
      <c r="I68" s="105">
        <f t="shared" si="16"/>
        <v>100000</v>
      </c>
      <c r="J68" s="69"/>
      <c r="K68" s="170">
        <v>100000</v>
      </c>
      <c r="L68" s="100"/>
      <c r="M68" s="61"/>
      <c r="N68" s="61"/>
    </row>
    <row r="69" spans="1:14" s="55" customFormat="1" ht="24" hidden="1" customHeight="1" x14ac:dyDescent="0.25">
      <c r="A69" s="56">
        <v>55</v>
      </c>
      <c r="B69" s="19" t="s">
        <v>23</v>
      </c>
      <c r="C69" s="129">
        <v>1</v>
      </c>
      <c r="D69" s="26">
        <v>0.5</v>
      </c>
      <c r="E69" s="26">
        <v>0.5</v>
      </c>
      <c r="F69" s="21"/>
      <c r="G69" s="21"/>
      <c r="H69" s="69"/>
      <c r="I69" s="105">
        <f t="shared" si="16"/>
        <v>100000</v>
      </c>
      <c r="J69" s="69"/>
      <c r="K69" s="170">
        <v>100000</v>
      </c>
      <c r="L69" s="100"/>
      <c r="M69" s="61"/>
      <c r="N69" s="61"/>
    </row>
    <row r="70" spans="1:14" s="55" customFormat="1" ht="36" hidden="1" customHeight="1" x14ac:dyDescent="0.25">
      <c r="A70" s="101"/>
      <c r="B70" s="102"/>
      <c r="C70" s="140"/>
      <c r="D70" s="26"/>
      <c r="E70" s="26"/>
      <c r="F70" s="21"/>
      <c r="G70" s="21"/>
      <c r="H70" s="69"/>
      <c r="I70" s="105">
        <f t="shared" si="16"/>
        <v>0</v>
      </c>
      <c r="J70" s="69"/>
      <c r="K70" s="170"/>
      <c r="L70" s="100"/>
      <c r="M70" s="61"/>
      <c r="N70" s="61"/>
    </row>
    <row r="71" spans="1:14" s="57" customFormat="1" ht="18" customHeight="1" x14ac:dyDescent="0.25">
      <c r="A71" s="141"/>
      <c r="B71" s="143" t="s">
        <v>122</v>
      </c>
      <c r="C71" s="139">
        <f>SUM(C26+C38+C49+C60)</f>
        <v>67</v>
      </c>
      <c r="D71" s="130"/>
      <c r="E71" s="130">
        <f>E60+E49+E38+E26</f>
        <v>50.1</v>
      </c>
      <c r="F71" s="22"/>
      <c r="G71" s="21">
        <f>G49+G38+G26</f>
        <v>4307128.5</v>
      </c>
      <c r="H71" s="69"/>
      <c r="I71" s="105">
        <f t="shared" si="16"/>
        <v>0</v>
      </c>
      <c r="J71" s="69"/>
      <c r="K71" s="172"/>
      <c r="L71" s="100">
        <f>L60+L49+L38+L26</f>
        <v>5477600</v>
      </c>
      <c r="M71" s="62"/>
      <c r="N71" s="62"/>
    </row>
    <row r="72" spans="1:14" s="57" customFormat="1" ht="18" customHeight="1" x14ac:dyDescent="0.25">
      <c r="A72" s="47"/>
      <c r="B72" s="47"/>
      <c r="C72" s="47"/>
      <c r="D72" s="58"/>
      <c r="E72" s="58"/>
      <c r="F72" s="11"/>
      <c r="G72" s="12"/>
      <c r="H72" s="12"/>
      <c r="I72" s="106"/>
      <c r="J72" s="12"/>
    </row>
    <row r="73" spans="1:14" s="5" customFormat="1" ht="52.5" customHeight="1" x14ac:dyDescent="0.25">
      <c r="A73" s="296" t="s">
        <v>215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</row>
    <row r="74" spans="1:14" s="5" customFormat="1" ht="17.25" customHeight="1" x14ac:dyDescent="0.25">
      <c r="B74" s="59"/>
      <c r="C74" s="59"/>
      <c r="I74" s="107"/>
    </row>
    <row r="75" spans="1:14" s="5" customFormat="1" x14ac:dyDescent="0.25">
      <c r="B75" s="59"/>
      <c r="C75" s="59"/>
      <c r="I75" s="107"/>
    </row>
    <row r="76" spans="1:14" s="5" customFormat="1" x14ac:dyDescent="0.25">
      <c r="B76" s="59"/>
      <c r="C76" s="59"/>
      <c r="I76" s="107"/>
    </row>
    <row r="77" spans="1:14" s="5" customFormat="1" x14ac:dyDescent="0.25">
      <c r="B77" s="59"/>
      <c r="C77" s="59"/>
      <c r="I77" s="107"/>
    </row>
    <row r="78" spans="1:14" s="5" customFormat="1" x14ac:dyDescent="0.25">
      <c r="B78" s="59"/>
      <c r="C78" s="59"/>
      <c r="I78" s="107"/>
    </row>
    <row r="79" spans="1:14" s="5" customFormat="1" x14ac:dyDescent="0.25">
      <c r="B79" s="59"/>
      <c r="C79" s="59"/>
      <c r="I79" s="107"/>
    </row>
    <row r="80" spans="1:14" s="5" customFormat="1" x14ac:dyDescent="0.25">
      <c r="B80" s="59"/>
      <c r="C80" s="59"/>
      <c r="I80" s="107"/>
    </row>
    <row r="81" spans="2:9" s="5" customFormat="1" x14ac:dyDescent="0.25">
      <c r="B81" s="59"/>
      <c r="C81" s="59"/>
      <c r="I81" s="107"/>
    </row>
    <row r="82" spans="2:9" s="5" customFormat="1" x14ac:dyDescent="0.25">
      <c r="B82" s="59"/>
      <c r="C82" s="59"/>
      <c r="I82" s="107"/>
    </row>
    <row r="83" spans="2:9" s="5" customFormat="1" x14ac:dyDescent="0.25">
      <c r="B83" s="59"/>
      <c r="C83" s="59"/>
      <c r="I83" s="107"/>
    </row>
    <row r="84" spans="2:9" s="5" customFormat="1" x14ac:dyDescent="0.25">
      <c r="B84" s="59"/>
      <c r="C84" s="59"/>
      <c r="I84" s="107"/>
    </row>
  </sheetData>
  <sheetProtection selectLockedCells="1" selectUnlockedCells="1"/>
  <autoFilter ref="A6:N71"/>
  <mergeCells count="14">
    <mergeCell ref="K1:L1"/>
    <mergeCell ref="A2:L2"/>
    <mergeCell ref="A73:L73"/>
    <mergeCell ref="L4:L5"/>
    <mergeCell ref="A38:B38"/>
    <mergeCell ref="A4:A5"/>
    <mergeCell ref="B4:B5"/>
    <mergeCell ref="D4:D5"/>
    <mergeCell ref="C4:C5"/>
    <mergeCell ref="A26:B26"/>
    <mergeCell ref="E4:E5"/>
    <mergeCell ref="K4:K5"/>
    <mergeCell ref="G4:G5"/>
    <mergeCell ref="F4:F5"/>
  </mergeCells>
  <pageMargins left="0.41" right="0.19685039370078741" top="0.34" bottom="0.27" header="0.28000000000000003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0"/>
  <sheetViews>
    <sheetView topLeftCell="A7" workbookViewId="0">
      <selection activeCell="A20" sqref="A20:K20"/>
    </sheetView>
  </sheetViews>
  <sheetFormatPr defaultRowHeight="16.5" x14ac:dyDescent="0.3"/>
  <cols>
    <col min="1" max="1" width="5.28515625" style="6" customWidth="1"/>
    <col min="2" max="2" width="25.42578125" style="6" customWidth="1"/>
    <col min="3" max="3" width="10" style="6" customWidth="1"/>
    <col min="4" max="4" width="10.28515625" style="6" customWidth="1"/>
    <col min="5" max="5" width="14.85546875" style="150" hidden="1" customWidth="1"/>
    <col min="6" max="6" width="17.28515625" style="150" hidden="1" customWidth="1"/>
    <col min="7" max="7" width="0.28515625" style="6" hidden="1" customWidth="1"/>
    <col min="8" max="8" width="6.85546875" style="109" hidden="1" customWidth="1"/>
    <col min="9" max="9" width="6" style="6" hidden="1" customWidth="1"/>
    <col min="10" max="10" width="15.42578125" style="6" customWidth="1"/>
    <col min="11" max="11" width="19.28515625" style="6" customWidth="1"/>
    <col min="12" max="16384" width="9.140625" style="6"/>
  </cols>
  <sheetData>
    <row r="4" spans="1:11" ht="60.75" customHeight="1" x14ac:dyDescent="0.3">
      <c r="J4" s="326" t="s">
        <v>231</v>
      </c>
      <c r="K4" s="327"/>
    </row>
    <row r="5" spans="1:11" ht="57" customHeight="1" x14ac:dyDescent="0.3">
      <c r="A5" s="295" t="s">
        <v>146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79.5" customHeight="1" x14ac:dyDescent="0.3">
      <c r="A6" s="192" t="s">
        <v>0</v>
      </c>
      <c r="B6" s="51" t="s">
        <v>113</v>
      </c>
      <c r="C6" s="192" t="s">
        <v>172</v>
      </c>
      <c r="D6" s="51" t="s">
        <v>171</v>
      </c>
      <c r="E6" s="189" t="s">
        <v>84</v>
      </c>
      <c r="F6" s="189" t="s">
        <v>141</v>
      </c>
      <c r="G6" s="46"/>
      <c r="H6" s="83"/>
      <c r="I6" s="46"/>
      <c r="J6" s="190" t="s">
        <v>84</v>
      </c>
      <c r="K6" s="191" t="s">
        <v>213</v>
      </c>
    </row>
    <row r="7" spans="1:11" x14ac:dyDescent="0.3">
      <c r="A7" s="85">
        <v>1</v>
      </c>
      <c r="B7" s="85">
        <v>2</v>
      </c>
      <c r="C7" s="89">
        <v>3</v>
      </c>
      <c r="D7" s="85">
        <v>4</v>
      </c>
      <c r="E7" s="158">
        <v>5</v>
      </c>
      <c r="F7" s="158">
        <v>6</v>
      </c>
      <c r="G7" s="134"/>
      <c r="H7" s="73"/>
      <c r="I7" s="134"/>
      <c r="J7" s="275">
        <v>5</v>
      </c>
      <c r="K7" s="276">
        <v>6</v>
      </c>
    </row>
    <row r="8" spans="1:11" ht="25.5" customHeight="1" x14ac:dyDescent="0.3">
      <c r="A8" s="152">
        <v>1</v>
      </c>
      <c r="B8" s="155" t="s">
        <v>2</v>
      </c>
      <c r="C8" s="324">
        <v>1</v>
      </c>
      <c r="D8" s="91">
        <v>1</v>
      </c>
      <c r="E8" s="87">
        <v>144000</v>
      </c>
      <c r="F8" s="86">
        <f>E8*D8</f>
        <v>144000</v>
      </c>
      <c r="G8" s="120">
        <v>0.08</v>
      </c>
      <c r="H8" s="121">
        <f>J8-E8</f>
        <v>12000</v>
      </c>
      <c r="I8" s="119">
        <f>E8*G8</f>
        <v>11520</v>
      </c>
      <c r="J8" s="177">
        <v>156000</v>
      </c>
      <c r="K8" s="74">
        <f>D8*J8</f>
        <v>156000</v>
      </c>
    </row>
    <row r="9" spans="1:11" s="150" customFormat="1" ht="27" x14ac:dyDescent="0.3">
      <c r="A9" s="152">
        <v>2</v>
      </c>
      <c r="B9" s="155" t="s">
        <v>138</v>
      </c>
      <c r="C9" s="325"/>
      <c r="D9" s="122">
        <v>0.2</v>
      </c>
      <c r="E9" s="87">
        <v>88312</v>
      </c>
      <c r="F9" s="153">
        <f t="shared" ref="F9:F16" si="0">E9*D9</f>
        <v>17662.400000000001</v>
      </c>
      <c r="G9" s="70">
        <v>8725</v>
      </c>
      <c r="H9" s="121">
        <f t="shared" ref="H9:H16" si="1">J9-E9</f>
        <v>15688</v>
      </c>
      <c r="I9" s="84"/>
      <c r="J9" s="177">
        <v>104000</v>
      </c>
      <c r="K9" s="74">
        <f t="shared" ref="K9:K16" si="2">D9*J9</f>
        <v>20800</v>
      </c>
    </row>
    <row r="10" spans="1:11" ht="43.5" customHeight="1" x14ac:dyDescent="0.3">
      <c r="A10" s="152">
        <v>3</v>
      </c>
      <c r="B10" s="155" t="s">
        <v>85</v>
      </c>
      <c r="C10" s="152">
        <v>1</v>
      </c>
      <c r="D10" s="123">
        <v>1</v>
      </c>
      <c r="E10" s="87">
        <v>101275</v>
      </c>
      <c r="F10" s="153">
        <f t="shared" si="0"/>
        <v>101275</v>
      </c>
      <c r="G10" s="120">
        <v>0.08</v>
      </c>
      <c r="H10" s="121">
        <f t="shared" si="1"/>
        <v>8725</v>
      </c>
      <c r="I10" s="119">
        <f>E10*G10</f>
        <v>8102</v>
      </c>
      <c r="J10" s="177">
        <v>110000</v>
      </c>
      <c r="K10" s="74">
        <f t="shared" si="2"/>
        <v>110000</v>
      </c>
    </row>
    <row r="11" spans="1:11" ht="43.5" customHeight="1" x14ac:dyDescent="0.3">
      <c r="A11" s="152">
        <v>4</v>
      </c>
      <c r="B11" s="155" t="s">
        <v>197</v>
      </c>
      <c r="C11" s="152">
        <v>1</v>
      </c>
      <c r="D11" s="123">
        <v>0.5</v>
      </c>
      <c r="E11" s="87"/>
      <c r="F11" s="153"/>
      <c r="G11" s="120"/>
      <c r="H11" s="121"/>
      <c r="I11" s="119"/>
      <c r="J11" s="177">
        <v>104000</v>
      </c>
      <c r="K11" s="74">
        <f t="shared" si="2"/>
        <v>52000</v>
      </c>
    </row>
    <row r="12" spans="1:11" ht="30.75" customHeight="1" x14ac:dyDescent="0.3">
      <c r="A12" s="152">
        <v>5</v>
      </c>
      <c r="B12" s="154" t="s">
        <v>92</v>
      </c>
      <c r="C12" s="152">
        <v>4</v>
      </c>
      <c r="D12" s="135">
        <v>3.5</v>
      </c>
      <c r="E12" s="87">
        <v>100000</v>
      </c>
      <c r="F12" s="153">
        <f t="shared" si="0"/>
        <v>350000</v>
      </c>
      <c r="G12" s="71">
        <v>0.08</v>
      </c>
      <c r="H12" s="121">
        <f t="shared" si="1"/>
        <v>8000</v>
      </c>
      <c r="I12" s="119">
        <f t="shared" ref="I12:I13" si="3">E12*G12</f>
        <v>8000</v>
      </c>
      <c r="J12" s="177">
        <f t="shared" ref="J12" si="4">E12*G12+E12</f>
        <v>108000</v>
      </c>
      <c r="K12" s="74">
        <f t="shared" si="2"/>
        <v>378000</v>
      </c>
    </row>
    <row r="13" spans="1:11" ht="24" customHeight="1" x14ac:dyDescent="0.3">
      <c r="A13" s="152">
        <v>6</v>
      </c>
      <c r="B13" s="154" t="s">
        <v>15</v>
      </c>
      <c r="C13" s="152">
        <v>1</v>
      </c>
      <c r="D13" s="91">
        <v>1</v>
      </c>
      <c r="E13" s="87">
        <v>98312</v>
      </c>
      <c r="F13" s="86">
        <f t="shared" si="0"/>
        <v>98312</v>
      </c>
      <c r="G13" s="120">
        <v>0.08</v>
      </c>
      <c r="H13" s="121">
        <f t="shared" si="1"/>
        <v>8688</v>
      </c>
      <c r="I13" s="119">
        <f t="shared" si="3"/>
        <v>7864.96</v>
      </c>
      <c r="J13" s="177">
        <v>107000</v>
      </c>
      <c r="K13" s="74">
        <f t="shared" si="2"/>
        <v>107000</v>
      </c>
    </row>
    <row r="14" spans="1:11" ht="24" customHeight="1" x14ac:dyDescent="0.3">
      <c r="A14" s="152">
        <v>7</v>
      </c>
      <c r="B14" s="154" t="s">
        <v>17</v>
      </c>
      <c r="C14" s="152">
        <v>1</v>
      </c>
      <c r="D14" s="91">
        <v>1</v>
      </c>
      <c r="E14" s="87">
        <v>88312</v>
      </c>
      <c r="F14" s="86">
        <f t="shared" si="0"/>
        <v>88312</v>
      </c>
      <c r="G14" s="70">
        <v>8725</v>
      </c>
      <c r="H14" s="121">
        <f t="shared" si="1"/>
        <v>15688</v>
      </c>
      <c r="I14" s="84"/>
      <c r="J14" s="177">
        <v>104000</v>
      </c>
      <c r="K14" s="74">
        <f t="shared" si="2"/>
        <v>104000</v>
      </c>
    </row>
    <row r="15" spans="1:11" ht="24" customHeight="1" x14ac:dyDescent="0.3">
      <c r="A15" s="152">
        <v>8</v>
      </c>
      <c r="B15" s="154" t="s">
        <v>24</v>
      </c>
      <c r="C15" s="152">
        <v>1</v>
      </c>
      <c r="D15" s="91">
        <v>1</v>
      </c>
      <c r="E15" s="87">
        <v>88312</v>
      </c>
      <c r="F15" s="86">
        <f t="shared" si="0"/>
        <v>88312</v>
      </c>
      <c r="G15" s="46">
        <v>8725</v>
      </c>
      <c r="H15" s="121">
        <f t="shared" si="1"/>
        <v>15688</v>
      </c>
      <c r="I15" s="119"/>
      <c r="J15" s="177">
        <v>104000</v>
      </c>
      <c r="K15" s="74">
        <f t="shared" si="2"/>
        <v>104000</v>
      </c>
    </row>
    <row r="16" spans="1:11" ht="24" customHeight="1" x14ac:dyDescent="0.3">
      <c r="A16" s="152">
        <v>9</v>
      </c>
      <c r="B16" s="154" t="s">
        <v>23</v>
      </c>
      <c r="C16" s="152">
        <v>1</v>
      </c>
      <c r="D16" s="91">
        <v>1</v>
      </c>
      <c r="E16" s="87">
        <v>91275</v>
      </c>
      <c r="F16" s="86">
        <f t="shared" si="0"/>
        <v>91275</v>
      </c>
      <c r="G16" s="70">
        <v>8725</v>
      </c>
      <c r="H16" s="121">
        <f t="shared" si="1"/>
        <v>12725</v>
      </c>
      <c r="I16" s="84"/>
      <c r="J16" s="177">
        <v>104000</v>
      </c>
      <c r="K16" s="74">
        <f t="shared" si="2"/>
        <v>104000</v>
      </c>
    </row>
    <row r="17" spans="1:11" ht="24.75" customHeight="1" x14ac:dyDescent="0.3">
      <c r="A17" s="312" t="s">
        <v>25</v>
      </c>
      <c r="B17" s="312"/>
      <c r="C17" s="158">
        <f>SUM(C8:C16)</f>
        <v>11</v>
      </c>
      <c r="D17" s="88">
        <f>SUM(D8:D16)</f>
        <v>10.199999999999999</v>
      </c>
      <c r="E17" s="124"/>
      <c r="F17" s="41">
        <f>SUM(F8:F16)</f>
        <v>979148.4</v>
      </c>
      <c r="G17" s="46"/>
      <c r="H17" s="83"/>
      <c r="I17" s="46"/>
      <c r="J17" s="178"/>
      <c r="K17" s="196">
        <f>SUM(K8:K16)</f>
        <v>1135800</v>
      </c>
    </row>
    <row r="18" spans="1:11" x14ac:dyDescent="0.3">
      <c r="A18" s="125"/>
      <c r="B18" s="125"/>
      <c r="C18" s="126"/>
      <c r="D18" s="126"/>
      <c r="E18" s="44"/>
      <c r="F18" s="127"/>
      <c r="G18" s="46"/>
      <c r="H18" s="111"/>
      <c r="I18" s="46"/>
      <c r="J18" s="46"/>
    </row>
    <row r="19" spans="1:11" x14ac:dyDescent="0.3">
      <c r="A19" s="47"/>
      <c r="B19" s="47"/>
      <c r="C19" s="193"/>
      <c r="D19" s="193"/>
      <c r="E19" s="48"/>
      <c r="F19" s="118">
        <f>F17*12</f>
        <v>11749780.800000001</v>
      </c>
    </row>
    <row r="20" spans="1:11" ht="66.75" customHeight="1" x14ac:dyDescent="0.3">
      <c r="A20" s="317" t="s">
        <v>229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</row>
  </sheetData>
  <sheetProtection selectLockedCells="1" selectUnlockedCells="1"/>
  <mergeCells count="5">
    <mergeCell ref="A20:K20"/>
    <mergeCell ref="A17:B17"/>
    <mergeCell ref="C8:C9"/>
    <mergeCell ref="J4:K4"/>
    <mergeCell ref="A5:K5"/>
  </mergeCells>
  <pageMargins left="0.44" right="0.25" top="0.41" bottom="0.75" header="0.2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47"/>
  <sheetViews>
    <sheetView workbookViewId="0">
      <selection activeCell="J5" sqref="J5"/>
    </sheetView>
  </sheetViews>
  <sheetFormatPr defaultRowHeight="16.5" x14ac:dyDescent="0.3"/>
  <cols>
    <col min="1" max="1" width="5.28515625" style="6" customWidth="1"/>
    <col min="2" max="2" width="20.28515625" style="6" customWidth="1"/>
    <col min="3" max="3" width="12.28515625" style="6" customWidth="1"/>
    <col min="4" max="4" width="12.85546875" style="49" customWidth="1"/>
    <col min="5" max="5" width="14.140625" style="274" hidden="1" customWidth="1"/>
    <col min="6" max="6" width="14.42578125" style="274" hidden="1" customWidth="1"/>
    <col min="7" max="7" width="9.140625" style="281" hidden="1" customWidth="1"/>
    <col min="8" max="8" width="14.5703125" style="199" hidden="1" customWidth="1"/>
    <col min="9" max="9" width="13.7109375" style="281" hidden="1" customWidth="1"/>
    <col min="10" max="10" width="15.28515625" style="281" customWidth="1"/>
    <col min="11" max="11" width="16.140625" style="281" customWidth="1"/>
    <col min="12" max="78" width="9.140625" style="7"/>
    <col min="79" max="16384" width="9.140625" style="6"/>
  </cols>
  <sheetData>
    <row r="1" spans="1:12" ht="74.25" customHeight="1" x14ac:dyDescent="0.3">
      <c r="J1" s="331" t="s">
        <v>232</v>
      </c>
      <c r="K1" s="332"/>
    </row>
    <row r="2" spans="1:12" s="150" customFormat="1" ht="57.75" customHeight="1" x14ac:dyDescent="0.3">
      <c r="A2" s="321" t="s">
        <v>235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2" s="2" customFormat="1" ht="60" customHeight="1" x14ac:dyDescent="0.25">
      <c r="A3" s="189" t="s">
        <v>0</v>
      </c>
      <c r="B3" s="189" t="s">
        <v>140</v>
      </c>
      <c r="C3" s="189" t="s">
        <v>172</v>
      </c>
      <c r="D3" s="189" t="s">
        <v>171</v>
      </c>
      <c r="E3" s="189" t="s">
        <v>84</v>
      </c>
      <c r="F3" s="189" t="s">
        <v>114</v>
      </c>
      <c r="G3" s="152"/>
      <c r="H3" s="73"/>
      <c r="I3" s="152"/>
      <c r="J3" s="189" t="s">
        <v>84</v>
      </c>
      <c r="K3" s="191" t="s">
        <v>213</v>
      </c>
    </row>
    <row r="4" spans="1:12" s="2" customFormat="1" ht="15.75" customHeight="1" x14ac:dyDescent="0.25">
      <c r="A4" s="85">
        <v>1</v>
      </c>
      <c r="B4" s="157">
        <v>2</v>
      </c>
      <c r="C4" s="157">
        <v>3</v>
      </c>
      <c r="D4" s="85">
        <v>4</v>
      </c>
      <c r="E4" s="152"/>
      <c r="F4" s="152"/>
      <c r="G4" s="152"/>
      <c r="H4" s="73"/>
      <c r="I4" s="152"/>
      <c r="J4" s="158">
        <v>5</v>
      </c>
      <c r="K4" s="158">
        <v>6</v>
      </c>
    </row>
    <row r="5" spans="1:12" s="150" customFormat="1" ht="26.25" customHeight="1" x14ac:dyDescent="0.3">
      <c r="A5" s="152">
        <v>1</v>
      </c>
      <c r="B5" s="155" t="s">
        <v>2</v>
      </c>
      <c r="C5" s="330">
        <v>1</v>
      </c>
      <c r="D5" s="277">
        <v>1</v>
      </c>
      <c r="E5" s="153">
        <v>147540</v>
      </c>
      <c r="F5" s="153">
        <f t="shared" ref="F5:F13" si="0">E5*D5</f>
        <v>147540</v>
      </c>
      <c r="G5" s="282">
        <v>0.08</v>
      </c>
      <c r="H5" s="283">
        <f>J5-E5</f>
        <v>12460</v>
      </c>
      <c r="I5" s="98">
        <f>E5*G5</f>
        <v>11803.2</v>
      </c>
      <c r="J5" s="37">
        <v>160000</v>
      </c>
      <c r="K5" s="37">
        <f>D5*J5</f>
        <v>160000</v>
      </c>
    </row>
    <row r="6" spans="1:12" s="150" customFormat="1" ht="24.75" customHeight="1" x14ac:dyDescent="0.3">
      <c r="A6" s="152">
        <v>2</v>
      </c>
      <c r="B6" s="155" t="s">
        <v>91</v>
      </c>
      <c r="C6" s="330"/>
      <c r="D6" s="277">
        <v>0.5</v>
      </c>
      <c r="E6" s="153">
        <v>100000</v>
      </c>
      <c r="F6" s="153">
        <f t="shared" si="0"/>
        <v>50000</v>
      </c>
      <c r="G6" s="282">
        <v>0.08</v>
      </c>
      <c r="H6" s="283">
        <f t="shared" ref="H6:H13" si="1">J6-E6</f>
        <v>8000</v>
      </c>
      <c r="I6" s="98">
        <f t="shared" ref="I6:I8" si="2">E6*G6</f>
        <v>8000</v>
      </c>
      <c r="J6" s="37">
        <f t="shared" ref="J6:J7" si="3">E6*G6+E6</f>
        <v>108000</v>
      </c>
      <c r="K6" s="37">
        <f t="shared" ref="K6:K13" si="4">D6*J6</f>
        <v>54000</v>
      </c>
    </row>
    <row r="7" spans="1:12" s="150" customFormat="1" ht="28.5" customHeight="1" x14ac:dyDescent="0.3">
      <c r="A7" s="152">
        <v>3</v>
      </c>
      <c r="B7" s="155" t="s">
        <v>92</v>
      </c>
      <c r="C7" s="18">
        <v>4</v>
      </c>
      <c r="D7" s="277">
        <v>4</v>
      </c>
      <c r="E7" s="153">
        <v>100000</v>
      </c>
      <c r="F7" s="153">
        <f t="shared" si="0"/>
        <v>400000</v>
      </c>
      <c r="G7" s="282">
        <v>0.08</v>
      </c>
      <c r="H7" s="283">
        <f t="shared" si="1"/>
        <v>8000</v>
      </c>
      <c r="I7" s="98">
        <f t="shared" si="2"/>
        <v>8000</v>
      </c>
      <c r="J7" s="37">
        <f t="shared" si="3"/>
        <v>108000</v>
      </c>
      <c r="K7" s="37">
        <f t="shared" si="4"/>
        <v>432000</v>
      </c>
    </row>
    <row r="8" spans="1:12" s="150" customFormat="1" ht="28.5" customHeight="1" x14ac:dyDescent="0.3">
      <c r="A8" s="152">
        <v>4</v>
      </c>
      <c r="B8" s="278" t="s">
        <v>15</v>
      </c>
      <c r="C8" s="279">
        <v>1</v>
      </c>
      <c r="D8" s="277">
        <v>1</v>
      </c>
      <c r="E8" s="153">
        <v>96275</v>
      </c>
      <c r="F8" s="153">
        <f t="shared" si="0"/>
        <v>96275</v>
      </c>
      <c r="G8" s="282">
        <v>0.08</v>
      </c>
      <c r="H8" s="283">
        <f t="shared" si="1"/>
        <v>7725</v>
      </c>
      <c r="I8" s="98">
        <f t="shared" si="2"/>
        <v>7702</v>
      </c>
      <c r="J8" s="37">
        <v>104000</v>
      </c>
      <c r="K8" s="37">
        <f t="shared" si="4"/>
        <v>104000</v>
      </c>
    </row>
    <row r="9" spans="1:12" s="150" customFormat="1" ht="28.5" customHeight="1" x14ac:dyDescent="0.3">
      <c r="A9" s="152">
        <v>5</v>
      </c>
      <c r="B9" s="278" t="s">
        <v>16</v>
      </c>
      <c r="C9" s="279">
        <v>1</v>
      </c>
      <c r="D9" s="277">
        <v>0.5</v>
      </c>
      <c r="E9" s="153"/>
      <c r="F9" s="153"/>
      <c r="G9" s="282"/>
      <c r="H9" s="283">
        <f t="shared" si="1"/>
        <v>104000</v>
      </c>
      <c r="I9" s="98"/>
      <c r="J9" s="37">
        <v>104000</v>
      </c>
      <c r="K9" s="37">
        <f t="shared" si="4"/>
        <v>52000</v>
      </c>
    </row>
    <row r="10" spans="1:12" s="150" customFormat="1" ht="28.5" customHeight="1" x14ac:dyDescent="0.3">
      <c r="A10" s="152">
        <v>6</v>
      </c>
      <c r="B10" s="155" t="s">
        <v>37</v>
      </c>
      <c r="C10" s="18">
        <v>1</v>
      </c>
      <c r="D10" s="277">
        <v>1</v>
      </c>
      <c r="E10" s="153">
        <v>91275</v>
      </c>
      <c r="F10" s="153">
        <f t="shared" si="0"/>
        <v>91275</v>
      </c>
      <c r="G10" s="152">
        <v>8725</v>
      </c>
      <c r="H10" s="283">
        <f t="shared" si="1"/>
        <v>12725</v>
      </c>
      <c r="I10" s="98"/>
      <c r="J10" s="37">
        <v>104000</v>
      </c>
      <c r="K10" s="37">
        <f t="shared" si="4"/>
        <v>104000</v>
      </c>
    </row>
    <row r="11" spans="1:12" s="150" customFormat="1" ht="28.5" customHeight="1" x14ac:dyDescent="0.3">
      <c r="A11" s="152">
        <v>7</v>
      </c>
      <c r="B11" s="155" t="s">
        <v>93</v>
      </c>
      <c r="C11" s="18">
        <v>1</v>
      </c>
      <c r="D11" s="277">
        <v>1</v>
      </c>
      <c r="E11" s="153">
        <v>91275</v>
      </c>
      <c r="F11" s="153">
        <f t="shared" si="0"/>
        <v>91275</v>
      </c>
      <c r="G11" s="152">
        <v>8725</v>
      </c>
      <c r="H11" s="283">
        <f t="shared" si="1"/>
        <v>12725</v>
      </c>
      <c r="I11" s="98"/>
      <c r="J11" s="37">
        <v>104000</v>
      </c>
      <c r="K11" s="37">
        <f t="shared" si="4"/>
        <v>104000</v>
      </c>
    </row>
    <row r="12" spans="1:12" s="150" customFormat="1" ht="28.5" customHeight="1" x14ac:dyDescent="0.3">
      <c r="A12" s="152">
        <v>8</v>
      </c>
      <c r="B12" s="155" t="s">
        <v>23</v>
      </c>
      <c r="C12" s="18">
        <v>1</v>
      </c>
      <c r="D12" s="277">
        <v>1</v>
      </c>
      <c r="E12" s="153">
        <v>91275</v>
      </c>
      <c r="F12" s="153">
        <f t="shared" si="0"/>
        <v>91275</v>
      </c>
      <c r="G12" s="152">
        <v>8725</v>
      </c>
      <c r="H12" s="283">
        <f t="shared" si="1"/>
        <v>12725</v>
      </c>
      <c r="I12" s="98"/>
      <c r="J12" s="37">
        <v>104000</v>
      </c>
      <c r="K12" s="37">
        <f t="shared" si="4"/>
        <v>104000</v>
      </c>
    </row>
    <row r="13" spans="1:12" s="150" customFormat="1" ht="28.5" customHeight="1" x14ac:dyDescent="0.3">
      <c r="A13" s="152">
        <v>9</v>
      </c>
      <c r="B13" s="155" t="s">
        <v>24</v>
      </c>
      <c r="C13" s="18">
        <v>2</v>
      </c>
      <c r="D13" s="277">
        <v>2</v>
      </c>
      <c r="E13" s="153">
        <v>91275</v>
      </c>
      <c r="F13" s="153">
        <f t="shared" si="0"/>
        <v>182550</v>
      </c>
      <c r="G13" s="152">
        <v>8725</v>
      </c>
      <c r="H13" s="283">
        <f t="shared" si="1"/>
        <v>12725</v>
      </c>
      <c r="I13" s="98"/>
      <c r="J13" s="37">
        <v>104000</v>
      </c>
      <c r="K13" s="37">
        <f t="shared" si="4"/>
        <v>208000</v>
      </c>
    </row>
    <row r="14" spans="1:12" s="150" customFormat="1" ht="24" customHeight="1" x14ac:dyDescent="0.3">
      <c r="A14" s="312" t="s">
        <v>25</v>
      </c>
      <c r="B14" s="312"/>
      <c r="C14" s="194">
        <f>SUM(C5:C13)</f>
        <v>12</v>
      </c>
      <c r="D14" s="280">
        <f>SUM(D5:D13)</f>
        <v>12</v>
      </c>
      <c r="E14" s="153"/>
      <c r="F14" s="156">
        <f>SUM(F5:F13)</f>
        <v>1150190</v>
      </c>
      <c r="G14" s="152"/>
      <c r="H14" s="73"/>
      <c r="I14" s="152"/>
      <c r="J14" s="152"/>
      <c r="K14" s="38">
        <f>SUM(K5:K13)</f>
        <v>1322000</v>
      </c>
    </row>
    <row r="15" spans="1:12" s="7" customFormat="1" ht="18" customHeight="1" x14ac:dyDescent="0.3">
      <c r="D15" s="281"/>
      <c r="E15" s="274"/>
      <c r="F15" s="274">
        <f>F14*12</f>
        <v>13802280</v>
      </c>
      <c r="G15" s="281"/>
      <c r="H15" s="199"/>
      <c r="I15" s="281"/>
      <c r="J15" s="281"/>
      <c r="K15" s="281"/>
    </row>
    <row r="16" spans="1:12" s="7" customFormat="1" ht="69" customHeight="1" x14ac:dyDescent="0.3">
      <c r="A16" s="328" t="s">
        <v>233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</row>
    <row r="17" spans="4:11" s="7" customFormat="1" ht="18" customHeight="1" x14ac:dyDescent="0.3">
      <c r="D17" s="281"/>
      <c r="E17" s="274"/>
      <c r="F17" s="274"/>
      <c r="G17" s="281"/>
      <c r="H17" s="199"/>
      <c r="I17" s="281"/>
      <c r="J17" s="281"/>
      <c r="K17" s="281"/>
    </row>
    <row r="18" spans="4:11" s="7" customFormat="1" ht="18" customHeight="1" x14ac:dyDescent="0.3">
      <c r="D18" s="281"/>
      <c r="E18" s="274"/>
      <c r="F18" s="274"/>
      <c r="G18" s="281"/>
      <c r="H18" s="199"/>
      <c r="I18" s="281"/>
      <c r="J18" s="281"/>
      <c r="K18" s="281"/>
    </row>
    <row r="19" spans="4:11" s="7" customFormat="1" ht="18" customHeight="1" x14ac:dyDescent="0.3">
      <c r="D19" s="281"/>
      <c r="E19" s="274"/>
      <c r="F19" s="274"/>
      <c r="G19" s="281"/>
      <c r="H19" s="199"/>
      <c r="I19" s="281"/>
      <c r="J19" s="281"/>
      <c r="K19" s="281"/>
    </row>
    <row r="20" spans="4:11" s="7" customFormat="1" x14ac:dyDescent="0.3">
      <c r="D20" s="281"/>
      <c r="E20" s="274"/>
      <c r="F20" s="274"/>
      <c r="G20" s="281"/>
      <c r="H20" s="199"/>
      <c r="I20" s="281"/>
      <c r="J20" s="281"/>
      <c r="K20" s="281"/>
    </row>
    <row r="21" spans="4:11" s="7" customFormat="1" x14ac:dyDescent="0.3">
      <c r="D21" s="281"/>
      <c r="E21" s="274"/>
      <c r="F21" s="274"/>
      <c r="G21" s="281"/>
      <c r="H21" s="199"/>
      <c r="I21" s="281"/>
      <c r="J21" s="281"/>
      <c r="K21" s="281"/>
    </row>
    <row r="22" spans="4:11" s="7" customFormat="1" x14ac:dyDescent="0.3">
      <c r="D22" s="281"/>
      <c r="E22" s="274"/>
      <c r="F22" s="274"/>
      <c r="G22" s="281"/>
      <c r="H22" s="199"/>
      <c r="I22" s="281"/>
      <c r="J22" s="281"/>
      <c r="K22" s="281"/>
    </row>
    <row r="23" spans="4:11" s="7" customFormat="1" x14ac:dyDescent="0.3">
      <c r="D23" s="281"/>
      <c r="E23" s="274"/>
      <c r="F23" s="274"/>
      <c r="G23" s="281"/>
      <c r="H23" s="199"/>
      <c r="I23" s="281"/>
      <c r="J23" s="281"/>
      <c r="K23" s="281"/>
    </row>
    <row r="24" spans="4:11" s="7" customFormat="1" x14ac:dyDescent="0.3">
      <c r="D24" s="281"/>
      <c r="E24" s="274"/>
      <c r="F24" s="274"/>
      <c r="G24" s="281"/>
      <c r="H24" s="199"/>
      <c r="I24" s="281"/>
      <c r="J24" s="281"/>
      <c r="K24" s="281"/>
    </row>
    <row r="25" spans="4:11" s="7" customFormat="1" x14ac:dyDescent="0.3">
      <c r="D25" s="281"/>
      <c r="E25" s="274"/>
      <c r="F25" s="274"/>
      <c r="G25" s="281"/>
      <c r="H25" s="199"/>
      <c r="I25" s="281"/>
      <c r="J25" s="281"/>
      <c r="K25" s="281"/>
    </row>
    <row r="26" spans="4:11" s="7" customFormat="1" x14ac:dyDescent="0.3">
      <c r="D26" s="281"/>
      <c r="E26" s="274"/>
      <c r="F26" s="274"/>
      <c r="G26" s="281"/>
      <c r="H26" s="199"/>
      <c r="I26" s="281"/>
      <c r="J26" s="281"/>
      <c r="K26" s="281"/>
    </row>
    <row r="27" spans="4:11" s="7" customFormat="1" x14ac:dyDescent="0.3">
      <c r="D27" s="281"/>
      <c r="E27" s="274"/>
      <c r="F27" s="274"/>
      <c r="G27" s="281"/>
      <c r="H27" s="199"/>
      <c r="I27" s="281"/>
      <c r="J27" s="281"/>
      <c r="K27" s="281"/>
    </row>
    <row r="28" spans="4:11" s="7" customFormat="1" x14ac:dyDescent="0.3">
      <c r="D28" s="281"/>
      <c r="E28" s="274"/>
      <c r="F28" s="274"/>
      <c r="G28" s="281"/>
      <c r="H28" s="199"/>
      <c r="I28" s="281"/>
      <c r="J28" s="281"/>
      <c r="K28" s="281"/>
    </row>
    <row r="29" spans="4:11" s="7" customFormat="1" x14ac:dyDescent="0.3">
      <c r="D29" s="281"/>
      <c r="E29" s="274"/>
      <c r="F29" s="274"/>
      <c r="G29" s="281"/>
      <c r="H29" s="199"/>
      <c r="I29" s="281"/>
      <c r="J29" s="281"/>
      <c r="K29" s="281"/>
    </row>
    <row r="30" spans="4:11" s="7" customFormat="1" x14ac:dyDescent="0.3">
      <c r="D30" s="281"/>
      <c r="E30" s="274"/>
      <c r="F30" s="274"/>
      <c r="G30" s="281"/>
      <c r="H30" s="199"/>
      <c r="I30" s="281"/>
      <c r="J30" s="281"/>
      <c r="K30" s="281"/>
    </row>
    <row r="31" spans="4:11" s="7" customFormat="1" x14ac:dyDescent="0.3">
      <c r="D31" s="281"/>
      <c r="E31" s="274"/>
      <c r="F31" s="274"/>
      <c r="G31" s="281"/>
      <c r="H31" s="199"/>
      <c r="I31" s="281"/>
      <c r="J31" s="281"/>
      <c r="K31" s="281"/>
    </row>
    <row r="32" spans="4:11" s="7" customFormat="1" x14ac:dyDescent="0.3">
      <c r="D32" s="281"/>
      <c r="E32" s="274"/>
      <c r="F32" s="274"/>
      <c r="G32" s="281"/>
      <c r="H32" s="199"/>
      <c r="I32" s="281"/>
      <c r="J32" s="281"/>
      <c r="K32" s="281"/>
    </row>
    <row r="33" spans="4:11" s="7" customFormat="1" x14ac:dyDescent="0.3">
      <c r="D33" s="281"/>
      <c r="E33" s="274"/>
      <c r="F33" s="274"/>
      <c r="G33" s="281"/>
      <c r="H33" s="199"/>
      <c r="I33" s="281"/>
      <c r="J33" s="281"/>
      <c r="K33" s="281"/>
    </row>
    <row r="34" spans="4:11" s="7" customFormat="1" x14ac:dyDescent="0.3">
      <c r="D34" s="281"/>
      <c r="E34" s="274"/>
      <c r="F34" s="274"/>
      <c r="G34" s="281"/>
      <c r="H34" s="199"/>
      <c r="I34" s="281"/>
      <c r="J34" s="281"/>
      <c r="K34" s="281"/>
    </row>
    <row r="35" spans="4:11" s="7" customFormat="1" x14ac:dyDescent="0.3">
      <c r="D35" s="281"/>
      <c r="E35" s="274"/>
      <c r="F35" s="274"/>
      <c r="G35" s="281"/>
      <c r="H35" s="199"/>
      <c r="I35" s="281"/>
      <c r="J35" s="281"/>
      <c r="K35" s="281"/>
    </row>
    <row r="36" spans="4:11" s="7" customFormat="1" x14ac:dyDescent="0.3">
      <c r="D36" s="281"/>
      <c r="E36" s="274"/>
      <c r="F36" s="274"/>
      <c r="G36" s="281"/>
      <c r="H36" s="199"/>
      <c r="I36" s="281"/>
      <c r="J36" s="281"/>
      <c r="K36" s="281"/>
    </row>
    <row r="37" spans="4:11" s="7" customFormat="1" x14ac:dyDescent="0.3">
      <c r="D37" s="281"/>
      <c r="E37" s="274"/>
      <c r="F37" s="274"/>
      <c r="G37" s="281"/>
      <c r="H37" s="199"/>
      <c r="I37" s="281"/>
      <c r="J37" s="281"/>
      <c r="K37" s="281"/>
    </row>
    <row r="38" spans="4:11" s="7" customFormat="1" x14ac:dyDescent="0.3">
      <c r="D38" s="281"/>
      <c r="E38" s="274"/>
      <c r="F38" s="274"/>
      <c r="G38" s="281"/>
      <c r="H38" s="199"/>
      <c r="I38" s="281"/>
      <c r="J38" s="281"/>
      <c r="K38" s="281"/>
    </row>
    <row r="39" spans="4:11" s="7" customFormat="1" x14ac:dyDescent="0.3">
      <c r="D39" s="281"/>
      <c r="E39" s="274"/>
      <c r="F39" s="274"/>
      <c r="G39" s="281"/>
      <c r="H39" s="199"/>
      <c r="I39" s="281"/>
      <c r="J39" s="281"/>
      <c r="K39" s="281"/>
    </row>
    <row r="40" spans="4:11" s="7" customFormat="1" x14ac:dyDescent="0.3">
      <c r="D40" s="281"/>
      <c r="E40" s="274"/>
      <c r="F40" s="274"/>
      <c r="G40" s="281"/>
      <c r="H40" s="199"/>
      <c r="I40" s="281"/>
      <c r="J40" s="281"/>
      <c r="K40" s="281"/>
    </row>
    <row r="41" spans="4:11" s="7" customFormat="1" x14ac:dyDescent="0.3">
      <c r="D41" s="281"/>
      <c r="E41" s="274"/>
      <c r="F41" s="274"/>
      <c r="G41" s="281"/>
      <c r="H41" s="199"/>
      <c r="I41" s="281"/>
      <c r="J41" s="281"/>
      <c r="K41" s="281"/>
    </row>
    <row r="42" spans="4:11" s="7" customFormat="1" x14ac:dyDescent="0.3">
      <c r="D42" s="281"/>
      <c r="E42" s="274"/>
      <c r="F42" s="274"/>
      <c r="G42" s="281"/>
      <c r="H42" s="199"/>
      <c r="I42" s="281"/>
      <c r="J42" s="281"/>
      <c r="K42" s="281"/>
    </row>
    <row r="43" spans="4:11" s="7" customFormat="1" x14ac:dyDescent="0.3">
      <c r="D43" s="281"/>
      <c r="E43" s="274"/>
      <c r="F43" s="274"/>
      <c r="G43" s="281"/>
      <c r="H43" s="199"/>
      <c r="I43" s="281"/>
      <c r="J43" s="281"/>
      <c r="K43" s="281"/>
    </row>
    <row r="44" spans="4:11" s="7" customFormat="1" x14ac:dyDescent="0.3">
      <c r="D44" s="281"/>
      <c r="E44" s="274"/>
      <c r="F44" s="274"/>
      <c r="G44" s="281"/>
      <c r="H44" s="199"/>
      <c r="I44" s="281"/>
      <c r="J44" s="281"/>
      <c r="K44" s="281"/>
    </row>
    <row r="45" spans="4:11" s="7" customFormat="1" x14ac:dyDescent="0.3">
      <c r="D45" s="281"/>
      <c r="E45" s="274"/>
      <c r="F45" s="274"/>
      <c r="G45" s="281"/>
      <c r="H45" s="199"/>
      <c r="I45" s="281"/>
      <c r="J45" s="281"/>
      <c r="K45" s="281"/>
    </row>
    <row r="46" spans="4:11" s="7" customFormat="1" x14ac:dyDescent="0.3">
      <c r="D46" s="281"/>
      <c r="E46" s="274"/>
      <c r="F46" s="274"/>
      <c r="G46" s="281"/>
      <c r="H46" s="199"/>
      <c r="I46" s="281"/>
      <c r="J46" s="281"/>
      <c r="K46" s="281"/>
    </row>
    <row r="47" spans="4:11" s="7" customFormat="1" x14ac:dyDescent="0.3">
      <c r="D47" s="281"/>
      <c r="E47" s="274"/>
      <c r="F47" s="274"/>
      <c r="G47" s="281"/>
      <c r="H47" s="199"/>
      <c r="I47" s="281"/>
      <c r="J47" s="281"/>
      <c r="K47" s="281"/>
    </row>
    <row r="48" spans="4:11" s="7" customFormat="1" x14ac:dyDescent="0.3">
      <c r="D48" s="281"/>
      <c r="E48" s="274"/>
      <c r="F48" s="274"/>
      <c r="G48" s="281"/>
      <c r="H48" s="199"/>
      <c r="I48" s="281"/>
      <c r="J48" s="281"/>
      <c r="K48" s="281"/>
    </row>
    <row r="49" spans="4:11" s="7" customFormat="1" x14ac:dyDescent="0.3">
      <c r="D49" s="281"/>
      <c r="E49" s="274"/>
      <c r="F49" s="274"/>
      <c r="G49" s="281"/>
      <c r="H49" s="199"/>
      <c r="I49" s="281"/>
      <c r="J49" s="281"/>
      <c r="K49" s="281"/>
    </row>
    <row r="50" spans="4:11" s="7" customFormat="1" x14ac:dyDescent="0.3">
      <c r="D50" s="281"/>
      <c r="E50" s="274"/>
      <c r="F50" s="274"/>
      <c r="G50" s="281"/>
      <c r="H50" s="199"/>
      <c r="I50" s="281"/>
      <c r="J50" s="281"/>
      <c r="K50" s="281"/>
    </row>
    <row r="51" spans="4:11" s="7" customFormat="1" x14ac:dyDescent="0.3">
      <c r="D51" s="281"/>
      <c r="E51" s="274"/>
      <c r="F51" s="274"/>
      <c r="G51" s="281"/>
      <c r="H51" s="199"/>
      <c r="I51" s="281"/>
      <c r="J51" s="281"/>
      <c r="K51" s="281"/>
    </row>
    <row r="52" spans="4:11" s="7" customFormat="1" x14ac:dyDescent="0.3">
      <c r="D52" s="281"/>
      <c r="E52" s="274"/>
      <c r="F52" s="274"/>
      <c r="G52" s="281"/>
      <c r="H52" s="199"/>
      <c r="I52" s="281"/>
      <c r="J52" s="281"/>
      <c r="K52" s="281"/>
    </row>
    <row r="53" spans="4:11" s="7" customFormat="1" x14ac:dyDescent="0.3">
      <c r="D53" s="281"/>
      <c r="E53" s="274"/>
      <c r="F53" s="274"/>
      <c r="G53" s="281"/>
      <c r="H53" s="199"/>
      <c r="I53" s="281"/>
      <c r="J53" s="281"/>
      <c r="K53" s="281"/>
    </row>
    <row r="54" spans="4:11" s="7" customFormat="1" x14ac:dyDescent="0.3">
      <c r="D54" s="281"/>
      <c r="E54" s="274"/>
      <c r="F54" s="274"/>
      <c r="G54" s="281"/>
      <c r="H54" s="199"/>
      <c r="I54" s="281"/>
      <c r="J54" s="281"/>
      <c r="K54" s="281"/>
    </row>
    <row r="55" spans="4:11" s="7" customFormat="1" x14ac:dyDescent="0.3">
      <c r="D55" s="281"/>
      <c r="E55" s="274"/>
      <c r="F55" s="274"/>
      <c r="G55" s="281"/>
      <c r="H55" s="199"/>
      <c r="I55" s="281"/>
      <c r="J55" s="281"/>
      <c r="K55" s="281"/>
    </row>
    <row r="56" spans="4:11" s="7" customFormat="1" x14ac:dyDescent="0.3">
      <c r="D56" s="281"/>
      <c r="E56" s="274"/>
      <c r="F56" s="274"/>
      <c r="G56" s="281"/>
      <c r="H56" s="199"/>
      <c r="I56" s="281"/>
      <c r="J56" s="281"/>
      <c r="K56" s="281"/>
    </row>
    <row r="57" spans="4:11" s="7" customFormat="1" x14ac:dyDescent="0.3">
      <c r="D57" s="281"/>
      <c r="E57" s="274"/>
      <c r="F57" s="274"/>
      <c r="G57" s="281"/>
      <c r="H57" s="199"/>
      <c r="I57" s="281"/>
      <c r="J57" s="281"/>
      <c r="K57" s="281"/>
    </row>
    <row r="58" spans="4:11" s="7" customFormat="1" x14ac:dyDescent="0.3">
      <c r="D58" s="281"/>
      <c r="E58" s="274"/>
      <c r="F58" s="274"/>
      <c r="G58" s="281"/>
      <c r="H58" s="199"/>
      <c r="I58" s="281"/>
      <c r="J58" s="281"/>
      <c r="K58" s="281"/>
    </row>
    <row r="59" spans="4:11" s="7" customFormat="1" x14ac:dyDescent="0.3">
      <c r="D59" s="281"/>
      <c r="E59" s="274"/>
      <c r="F59" s="274"/>
      <c r="G59" s="281"/>
      <c r="H59" s="199"/>
      <c r="I59" s="281"/>
      <c r="J59" s="281"/>
      <c r="K59" s="281"/>
    </row>
    <row r="60" spans="4:11" s="7" customFormat="1" x14ac:dyDescent="0.3">
      <c r="D60" s="281"/>
      <c r="E60" s="274"/>
      <c r="F60" s="274"/>
      <c r="G60" s="281"/>
      <c r="H60" s="199"/>
      <c r="I60" s="281"/>
      <c r="J60" s="281"/>
      <c r="K60" s="281"/>
    </row>
    <row r="61" spans="4:11" s="7" customFormat="1" x14ac:dyDescent="0.3">
      <c r="D61" s="281"/>
      <c r="E61" s="274"/>
      <c r="F61" s="274"/>
      <c r="G61" s="281"/>
      <c r="H61" s="199"/>
      <c r="I61" s="281"/>
      <c r="J61" s="281"/>
      <c r="K61" s="281"/>
    </row>
    <row r="62" spans="4:11" s="7" customFormat="1" x14ac:dyDescent="0.3">
      <c r="D62" s="281"/>
      <c r="E62" s="274"/>
      <c r="F62" s="274"/>
      <c r="G62" s="281"/>
      <c r="H62" s="199"/>
      <c r="I62" s="281"/>
      <c r="J62" s="281"/>
      <c r="K62" s="281"/>
    </row>
    <row r="63" spans="4:11" s="7" customFormat="1" x14ac:dyDescent="0.3">
      <c r="D63" s="281"/>
      <c r="E63" s="274"/>
      <c r="F63" s="274"/>
      <c r="G63" s="281"/>
      <c r="H63" s="199"/>
      <c r="I63" s="281"/>
      <c r="J63" s="281"/>
      <c r="K63" s="281"/>
    </row>
    <row r="64" spans="4:11" s="7" customFormat="1" x14ac:dyDescent="0.3">
      <c r="D64" s="281"/>
      <c r="E64" s="274"/>
      <c r="F64" s="274"/>
      <c r="G64" s="281"/>
      <c r="H64" s="199"/>
      <c r="I64" s="281"/>
      <c r="J64" s="281"/>
      <c r="K64" s="281"/>
    </row>
    <row r="65" spans="4:11" s="7" customFormat="1" x14ac:dyDescent="0.3">
      <c r="D65" s="281"/>
      <c r="E65" s="274"/>
      <c r="F65" s="274"/>
      <c r="G65" s="281"/>
      <c r="H65" s="199"/>
      <c r="I65" s="281"/>
      <c r="J65" s="281"/>
      <c r="K65" s="281"/>
    </row>
    <row r="66" spans="4:11" s="7" customFormat="1" x14ac:dyDescent="0.3">
      <c r="D66" s="281"/>
      <c r="E66" s="274"/>
      <c r="F66" s="274"/>
      <c r="G66" s="281"/>
      <c r="H66" s="199"/>
      <c r="I66" s="281"/>
      <c r="J66" s="281"/>
      <c r="K66" s="281"/>
    </row>
    <row r="67" spans="4:11" s="7" customFormat="1" x14ac:dyDescent="0.3">
      <c r="D67" s="281"/>
      <c r="E67" s="274"/>
      <c r="F67" s="274"/>
      <c r="G67" s="281"/>
      <c r="H67" s="199"/>
      <c r="I67" s="281"/>
      <c r="J67" s="281"/>
      <c r="K67" s="281"/>
    </row>
    <row r="68" spans="4:11" s="7" customFormat="1" x14ac:dyDescent="0.3">
      <c r="D68" s="281"/>
      <c r="E68" s="274"/>
      <c r="F68" s="274"/>
      <c r="G68" s="281"/>
      <c r="H68" s="199"/>
      <c r="I68" s="281"/>
      <c r="J68" s="281"/>
      <c r="K68" s="281"/>
    </row>
    <row r="69" spans="4:11" s="7" customFormat="1" x14ac:dyDescent="0.3">
      <c r="D69" s="281"/>
      <c r="E69" s="274"/>
      <c r="F69" s="274"/>
      <c r="G69" s="281"/>
      <c r="H69" s="199"/>
      <c r="I69" s="281"/>
      <c r="J69" s="281"/>
      <c r="K69" s="281"/>
    </row>
    <row r="70" spans="4:11" s="7" customFormat="1" x14ac:dyDescent="0.3">
      <c r="D70" s="281"/>
      <c r="E70" s="274"/>
      <c r="F70" s="274"/>
      <c r="G70" s="281"/>
      <c r="H70" s="199"/>
      <c r="I70" s="281"/>
      <c r="J70" s="281"/>
      <c r="K70" s="281"/>
    </row>
    <row r="71" spans="4:11" s="7" customFormat="1" x14ac:dyDescent="0.3">
      <c r="D71" s="281"/>
      <c r="E71" s="274"/>
      <c r="F71" s="274"/>
      <c r="G71" s="281"/>
      <c r="H71" s="199"/>
      <c r="I71" s="281"/>
      <c r="J71" s="281"/>
      <c r="K71" s="281"/>
    </row>
    <row r="72" spans="4:11" s="7" customFormat="1" x14ac:dyDescent="0.3">
      <c r="D72" s="281"/>
      <c r="E72" s="274"/>
      <c r="F72" s="274"/>
      <c r="G72" s="281"/>
      <c r="H72" s="199"/>
      <c r="I72" s="281"/>
      <c r="J72" s="281"/>
      <c r="K72" s="281"/>
    </row>
    <row r="73" spans="4:11" s="7" customFormat="1" x14ac:dyDescent="0.3">
      <c r="D73" s="281"/>
      <c r="E73" s="274"/>
      <c r="F73" s="274"/>
      <c r="G73" s="281"/>
      <c r="H73" s="199"/>
      <c r="I73" s="281"/>
      <c r="J73" s="281"/>
      <c r="K73" s="281"/>
    </row>
    <row r="74" spans="4:11" s="7" customFormat="1" x14ac:dyDescent="0.3">
      <c r="D74" s="281"/>
      <c r="E74" s="274"/>
      <c r="F74" s="274"/>
      <c r="G74" s="281"/>
      <c r="H74" s="199"/>
      <c r="I74" s="281"/>
      <c r="J74" s="281"/>
      <c r="K74" s="281"/>
    </row>
    <row r="75" spans="4:11" s="7" customFormat="1" x14ac:dyDescent="0.3">
      <c r="D75" s="281"/>
      <c r="E75" s="274"/>
      <c r="F75" s="274"/>
      <c r="G75" s="281"/>
      <c r="H75" s="199"/>
      <c r="I75" s="281"/>
      <c r="J75" s="281"/>
      <c r="K75" s="281"/>
    </row>
    <row r="76" spans="4:11" s="7" customFormat="1" x14ac:dyDescent="0.3">
      <c r="D76" s="281"/>
      <c r="E76" s="274"/>
      <c r="F76" s="274"/>
      <c r="G76" s="281"/>
      <c r="H76" s="199"/>
      <c r="I76" s="281"/>
      <c r="J76" s="281"/>
      <c r="K76" s="281"/>
    </row>
    <row r="77" spans="4:11" s="7" customFormat="1" x14ac:dyDescent="0.3">
      <c r="D77" s="281"/>
      <c r="E77" s="274"/>
      <c r="F77" s="274"/>
      <c r="G77" s="281"/>
      <c r="H77" s="199"/>
      <c r="I77" s="281"/>
      <c r="J77" s="281"/>
      <c r="K77" s="281"/>
    </row>
    <row r="78" spans="4:11" s="7" customFormat="1" x14ac:dyDescent="0.3">
      <c r="D78" s="281"/>
      <c r="E78" s="274"/>
      <c r="F78" s="274"/>
      <c r="G78" s="281"/>
      <c r="H78" s="199"/>
      <c r="I78" s="281"/>
      <c r="J78" s="281"/>
      <c r="K78" s="281"/>
    </row>
    <row r="79" spans="4:11" s="7" customFormat="1" x14ac:dyDescent="0.3">
      <c r="D79" s="281"/>
      <c r="E79" s="274"/>
      <c r="F79" s="274"/>
      <c r="G79" s="281"/>
      <c r="H79" s="199"/>
      <c r="I79" s="281"/>
      <c r="J79" s="281"/>
      <c r="K79" s="281"/>
    </row>
    <row r="80" spans="4:11" s="7" customFormat="1" x14ac:dyDescent="0.3">
      <c r="D80" s="281"/>
      <c r="E80" s="274"/>
      <c r="F80" s="274"/>
      <c r="G80" s="281"/>
      <c r="H80" s="199"/>
      <c r="I80" s="281"/>
      <c r="J80" s="281"/>
      <c r="K80" s="281"/>
    </row>
    <row r="81" spans="4:11" s="7" customFormat="1" x14ac:dyDescent="0.3">
      <c r="D81" s="281"/>
      <c r="E81" s="274"/>
      <c r="F81" s="274"/>
      <c r="G81" s="281"/>
      <c r="H81" s="199"/>
      <c r="I81" s="281"/>
      <c r="J81" s="281"/>
      <c r="K81" s="281"/>
    </row>
    <row r="82" spans="4:11" s="7" customFormat="1" x14ac:dyDescent="0.3">
      <c r="D82" s="281"/>
      <c r="E82" s="274"/>
      <c r="F82" s="274"/>
      <c r="G82" s="281"/>
      <c r="H82" s="199"/>
      <c r="I82" s="281"/>
      <c r="J82" s="281"/>
      <c r="K82" s="281"/>
    </row>
    <row r="83" spans="4:11" s="7" customFormat="1" x14ac:dyDescent="0.3">
      <c r="D83" s="281"/>
      <c r="E83" s="274"/>
      <c r="F83" s="274"/>
      <c r="G83" s="281"/>
      <c r="H83" s="199"/>
      <c r="I83" s="281"/>
      <c r="J83" s="281"/>
      <c r="K83" s="281"/>
    </row>
    <row r="84" spans="4:11" s="7" customFormat="1" x14ac:dyDescent="0.3">
      <c r="D84" s="281"/>
      <c r="E84" s="274"/>
      <c r="F84" s="274"/>
      <c r="G84" s="281"/>
      <c r="H84" s="199"/>
      <c r="I84" s="281"/>
      <c r="J84" s="281"/>
      <c r="K84" s="281"/>
    </row>
    <row r="85" spans="4:11" s="7" customFormat="1" x14ac:dyDescent="0.3">
      <c r="D85" s="281"/>
      <c r="E85" s="274"/>
      <c r="F85" s="274"/>
      <c r="G85" s="281"/>
      <c r="H85" s="199"/>
      <c r="I85" s="281"/>
      <c r="J85" s="281"/>
      <c r="K85" s="281"/>
    </row>
    <row r="86" spans="4:11" s="7" customFormat="1" x14ac:dyDescent="0.3">
      <c r="D86" s="281"/>
      <c r="E86" s="274"/>
      <c r="F86" s="274"/>
      <c r="G86" s="281"/>
      <c r="H86" s="199"/>
      <c r="I86" s="281"/>
      <c r="J86" s="281"/>
      <c r="K86" s="281"/>
    </row>
    <row r="87" spans="4:11" s="7" customFormat="1" x14ac:dyDescent="0.3">
      <c r="D87" s="281"/>
      <c r="E87" s="274"/>
      <c r="F87" s="274"/>
      <c r="G87" s="281"/>
      <c r="H87" s="199"/>
      <c r="I87" s="281"/>
      <c r="J87" s="281"/>
      <c r="K87" s="281"/>
    </row>
    <row r="88" spans="4:11" s="7" customFormat="1" x14ac:dyDescent="0.3">
      <c r="D88" s="281"/>
      <c r="E88" s="274"/>
      <c r="F88" s="274"/>
      <c r="G88" s="281"/>
      <c r="H88" s="199"/>
      <c r="I88" s="281"/>
      <c r="J88" s="281"/>
      <c r="K88" s="281"/>
    </row>
    <row r="89" spans="4:11" s="7" customFormat="1" x14ac:dyDescent="0.3">
      <c r="D89" s="281"/>
      <c r="E89" s="274"/>
      <c r="F89" s="274"/>
      <c r="G89" s="281"/>
      <c r="H89" s="199"/>
      <c r="I89" s="281"/>
      <c r="J89" s="281"/>
      <c r="K89" s="281"/>
    </row>
    <row r="90" spans="4:11" s="7" customFormat="1" x14ac:dyDescent="0.3">
      <c r="D90" s="281"/>
      <c r="E90" s="274"/>
      <c r="F90" s="274"/>
      <c r="G90" s="281"/>
      <c r="H90" s="199"/>
      <c r="I90" s="281"/>
      <c r="J90" s="281"/>
      <c r="K90" s="281"/>
    </row>
    <row r="91" spans="4:11" s="7" customFormat="1" x14ac:dyDescent="0.3">
      <c r="D91" s="281"/>
      <c r="E91" s="274"/>
      <c r="F91" s="274"/>
      <c r="G91" s="281"/>
      <c r="H91" s="199"/>
      <c r="I91" s="281"/>
      <c r="J91" s="281"/>
      <c r="K91" s="281"/>
    </row>
    <row r="92" spans="4:11" s="7" customFormat="1" x14ac:dyDescent="0.3">
      <c r="D92" s="281"/>
      <c r="E92" s="274"/>
      <c r="F92" s="274"/>
      <c r="G92" s="281"/>
      <c r="H92" s="199"/>
      <c r="I92" s="281"/>
      <c r="J92" s="281"/>
      <c r="K92" s="281"/>
    </row>
    <row r="93" spans="4:11" s="7" customFormat="1" x14ac:dyDescent="0.3">
      <c r="D93" s="281"/>
      <c r="E93" s="274"/>
      <c r="F93" s="274"/>
      <c r="G93" s="281"/>
      <c r="H93" s="199"/>
      <c r="I93" s="281"/>
      <c r="J93" s="281"/>
      <c r="K93" s="281"/>
    </row>
    <row r="94" spans="4:11" s="7" customFormat="1" x14ac:dyDescent="0.3">
      <c r="D94" s="281"/>
      <c r="E94" s="274"/>
      <c r="F94" s="274"/>
      <c r="G94" s="281"/>
      <c r="H94" s="199"/>
      <c r="I94" s="281"/>
      <c r="J94" s="281"/>
      <c r="K94" s="281"/>
    </row>
    <row r="95" spans="4:11" s="7" customFormat="1" x14ac:dyDescent="0.3">
      <c r="D95" s="281"/>
      <c r="E95" s="274"/>
      <c r="F95" s="274"/>
      <c r="G95" s="281"/>
      <c r="H95" s="199"/>
      <c r="I95" s="281"/>
      <c r="J95" s="281"/>
      <c r="K95" s="281"/>
    </row>
    <row r="96" spans="4:11" s="7" customFormat="1" x14ac:dyDescent="0.3">
      <c r="D96" s="281"/>
      <c r="E96" s="274"/>
      <c r="F96" s="274"/>
      <c r="G96" s="281"/>
      <c r="H96" s="199"/>
      <c r="I96" s="281"/>
      <c r="J96" s="281"/>
      <c r="K96" s="281"/>
    </row>
    <row r="97" spans="4:11" s="7" customFormat="1" x14ac:dyDescent="0.3">
      <c r="D97" s="281"/>
      <c r="E97" s="274"/>
      <c r="F97" s="274"/>
      <c r="G97" s="281"/>
      <c r="H97" s="199"/>
      <c r="I97" s="281"/>
      <c r="J97" s="281"/>
      <c r="K97" s="281"/>
    </row>
    <row r="98" spans="4:11" s="7" customFormat="1" x14ac:dyDescent="0.3">
      <c r="D98" s="281"/>
      <c r="E98" s="274"/>
      <c r="F98" s="274"/>
      <c r="G98" s="281"/>
      <c r="H98" s="199"/>
      <c r="I98" s="281"/>
      <c r="J98" s="281"/>
      <c r="K98" s="281"/>
    </row>
    <row r="99" spans="4:11" s="7" customFormat="1" x14ac:dyDescent="0.3">
      <c r="D99" s="281"/>
      <c r="E99" s="274"/>
      <c r="F99" s="274"/>
      <c r="G99" s="281"/>
      <c r="H99" s="199"/>
      <c r="I99" s="281"/>
      <c r="J99" s="281"/>
      <c r="K99" s="281"/>
    </row>
    <row r="100" spans="4:11" s="7" customFormat="1" x14ac:dyDescent="0.3">
      <c r="D100" s="281"/>
      <c r="E100" s="274"/>
      <c r="F100" s="274"/>
      <c r="G100" s="281"/>
      <c r="H100" s="199"/>
      <c r="I100" s="281"/>
      <c r="J100" s="281"/>
      <c r="K100" s="281"/>
    </row>
    <row r="101" spans="4:11" s="7" customFormat="1" x14ac:dyDescent="0.3">
      <c r="D101" s="281"/>
      <c r="E101" s="274"/>
      <c r="F101" s="274"/>
      <c r="G101" s="281"/>
      <c r="H101" s="199"/>
      <c r="I101" s="281"/>
      <c r="J101" s="281"/>
      <c r="K101" s="281"/>
    </row>
    <row r="102" spans="4:11" s="7" customFormat="1" x14ac:dyDescent="0.3">
      <c r="D102" s="281"/>
      <c r="E102" s="274"/>
      <c r="F102" s="274"/>
      <c r="G102" s="281"/>
      <c r="H102" s="199"/>
      <c r="I102" s="281"/>
      <c r="J102" s="281"/>
      <c r="K102" s="281"/>
    </row>
    <row r="103" spans="4:11" s="7" customFormat="1" x14ac:dyDescent="0.3">
      <c r="D103" s="281"/>
      <c r="E103" s="274"/>
      <c r="F103" s="274"/>
      <c r="G103" s="281"/>
      <c r="H103" s="199"/>
      <c r="I103" s="281"/>
      <c r="J103" s="281"/>
      <c r="K103" s="281"/>
    </row>
    <row r="104" spans="4:11" s="7" customFormat="1" x14ac:dyDescent="0.3">
      <c r="D104" s="281"/>
      <c r="E104" s="274"/>
      <c r="F104" s="274"/>
      <c r="G104" s="281"/>
      <c r="H104" s="199"/>
      <c r="I104" s="281"/>
      <c r="J104" s="281"/>
      <c r="K104" s="281"/>
    </row>
    <row r="105" spans="4:11" s="7" customFormat="1" x14ac:dyDescent="0.3">
      <c r="D105" s="281"/>
      <c r="E105" s="274"/>
      <c r="F105" s="274"/>
      <c r="G105" s="281"/>
      <c r="H105" s="199"/>
      <c r="I105" s="281"/>
      <c r="J105" s="281"/>
      <c r="K105" s="281"/>
    </row>
    <row r="106" spans="4:11" s="7" customFormat="1" x14ac:dyDescent="0.3">
      <c r="D106" s="281"/>
      <c r="E106" s="274"/>
      <c r="F106" s="274"/>
      <c r="G106" s="281"/>
      <c r="H106" s="199"/>
      <c r="I106" s="281"/>
      <c r="J106" s="281"/>
      <c r="K106" s="281"/>
    </row>
    <row r="107" spans="4:11" s="7" customFormat="1" x14ac:dyDescent="0.3">
      <c r="D107" s="281"/>
      <c r="E107" s="274"/>
      <c r="F107" s="274"/>
      <c r="G107" s="281"/>
      <c r="H107" s="199"/>
      <c r="I107" s="281"/>
      <c r="J107" s="281"/>
      <c r="K107" s="281"/>
    </row>
    <row r="108" spans="4:11" s="7" customFormat="1" x14ac:dyDescent="0.3">
      <c r="D108" s="281"/>
      <c r="E108" s="274"/>
      <c r="F108" s="274"/>
      <c r="G108" s="281"/>
      <c r="H108" s="199"/>
      <c r="I108" s="281"/>
      <c r="J108" s="281"/>
      <c r="K108" s="281"/>
    </row>
    <row r="109" spans="4:11" s="7" customFormat="1" x14ac:dyDescent="0.3">
      <c r="D109" s="281"/>
      <c r="E109" s="274"/>
      <c r="F109" s="274"/>
      <c r="G109" s="281"/>
      <c r="H109" s="199"/>
      <c r="I109" s="281"/>
      <c r="J109" s="281"/>
      <c r="K109" s="281"/>
    </row>
    <row r="110" spans="4:11" s="7" customFormat="1" x14ac:dyDescent="0.3">
      <c r="D110" s="281"/>
      <c r="E110" s="274"/>
      <c r="F110" s="274"/>
      <c r="G110" s="281"/>
      <c r="H110" s="199"/>
      <c r="I110" s="281"/>
      <c r="J110" s="281"/>
      <c r="K110" s="281"/>
    </row>
    <row r="111" spans="4:11" s="7" customFormat="1" x14ac:dyDescent="0.3">
      <c r="D111" s="281"/>
      <c r="E111" s="274"/>
      <c r="F111" s="274"/>
      <c r="G111" s="281"/>
      <c r="H111" s="199"/>
      <c r="I111" s="281"/>
      <c r="J111" s="281"/>
      <c r="K111" s="281"/>
    </row>
    <row r="112" spans="4:11" s="7" customFormat="1" x14ac:dyDescent="0.3">
      <c r="D112" s="281"/>
      <c r="E112" s="274"/>
      <c r="F112" s="274"/>
      <c r="G112" s="281"/>
      <c r="H112" s="199"/>
      <c r="I112" s="281"/>
      <c r="J112" s="281"/>
      <c r="K112" s="281"/>
    </row>
    <row r="113" spans="4:11" s="7" customFormat="1" x14ac:dyDescent="0.3">
      <c r="D113" s="281"/>
      <c r="E113" s="274"/>
      <c r="F113" s="274"/>
      <c r="G113" s="281"/>
      <c r="H113" s="199"/>
      <c r="I113" s="281"/>
      <c r="J113" s="281"/>
      <c r="K113" s="281"/>
    </row>
    <row r="114" spans="4:11" s="7" customFormat="1" x14ac:dyDescent="0.3">
      <c r="D114" s="281"/>
      <c r="E114" s="274"/>
      <c r="F114" s="274"/>
      <c r="G114" s="281"/>
      <c r="H114" s="199"/>
      <c r="I114" s="281"/>
      <c r="J114" s="281"/>
      <c r="K114" s="281"/>
    </row>
    <row r="115" spans="4:11" s="7" customFormat="1" x14ac:dyDescent="0.3">
      <c r="D115" s="281"/>
      <c r="E115" s="274"/>
      <c r="F115" s="274"/>
      <c r="G115" s="281"/>
      <c r="H115" s="199"/>
      <c r="I115" s="281"/>
      <c r="J115" s="281"/>
      <c r="K115" s="281"/>
    </row>
    <row r="116" spans="4:11" s="7" customFormat="1" x14ac:dyDescent="0.3">
      <c r="D116" s="281"/>
      <c r="E116" s="274"/>
      <c r="F116" s="274"/>
      <c r="G116" s="281"/>
      <c r="H116" s="199"/>
      <c r="I116" s="281"/>
      <c r="J116" s="281"/>
      <c r="K116" s="281"/>
    </row>
    <row r="117" spans="4:11" s="7" customFormat="1" x14ac:dyDescent="0.3">
      <c r="D117" s="281"/>
      <c r="E117" s="274"/>
      <c r="F117" s="274"/>
      <c r="G117" s="281"/>
      <c r="H117" s="199"/>
      <c r="I117" s="281"/>
      <c r="J117" s="281"/>
      <c r="K117" s="281"/>
    </row>
    <row r="118" spans="4:11" s="7" customFormat="1" x14ac:dyDescent="0.3">
      <c r="D118" s="281"/>
      <c r="E118" s="274"/>
      <c r="F118" s="274"/>
      <c r="G118" s="281"/>
      <c r="H118" s="199"/>
      <c r="I118" s="281"/>
      <c r="J118" s="281"/>
      <c r="K118" s="281"/>
    </row>
    <row r="119" spans="4:11" s="7" customFormat="1" x14ac:dyDescent="0.3">
      <c r="D119" s="281"/>
      <c r="E119" s="274"/>
      <c r="F119" s="274"/>
      <c r="G119" s="281"/>
      <c r="H119" s="199"/>
      <c r="I119" s="281"/>
      <c r="J119" s="281"/>
      <c r="K119" s="281"/>
    </row>
    <row r="120" spans="4:11" s="7" customFormat="1" x14ac:dyDescent="0.3">
      <c r="D120" s="281"/>
      <c r="E120" s="274"/>
      <c r="F120" s="274"/>
      <c r="G120" s="281"/>
      <c r="H120" s="199"/>
      <c r="I120" s="281"/>
      <c r="J120" s="281"/>
      <c r="K120" s="281"/>
    </row>
    <row r="121" spans="4:11" s="7" customFormat="1" x14ac:dyDescent="0.3">
      <c r="D121" s="281"/>
      <c r="E121" s="274"/>
      <c r="F121" s="274"/>
      <c r="G121" s="281"/>
      <c r="H121" s="199"/>
      <c r="I121" s="281"/>
      <c r="J121" s="281"/>
      <c r="K121" s="281"/>
    </row>
    <row r="122" spans="4:11" s="7" customFormat="1" x14ac:dyDescent="0.3">
      <c r="D122" s="281"/>
      <c r="E122" s="274"/>
      <c r="F122" s="274"/>
      <c r="G122" s="281"/>
      <c r="H122" s="199"/>
      <c r="I122" s="281"/>
      <c r="J122" s="281"/>
      <c r="K122" s="281"/>
    </row>
    <row r="123" spans="4:11" s="7" customFormat="1" x14ac:dyDescent="0.3">
      <c r="D123" s="281"/>
      <c r="E123" s="274"/>
      <c r="F123" s="274"/>
      <c r="G123" s="281"/>
      <c r="H123" s="199"/>
      <c r="I123" s="281"/>
      <c r="J123" s="281"/>
      <c r="K123" s="281"/>
    </row>
    <row r="124" spans="4:11" s="7" customFormat="1" x14ac:dyDescent="0.3">
      <c r="D124" s="281"/>
      <c r="E124" s="274"/>
      <c r="F124" s="274"/>
      <c r="G124" s="281"/>
      <c r="H124" s="199"/>
      <c r="I124" s="281"/>
      <c r="J124" s="281"/>
      <c r="K124" s="281"/>
    </row>
    <row r="125" spans="4:11" s="7" customFormat="1" x14ac:dyDescent="0.3">
      <c r="D125" s="281"/>
      <c r="E125" s="274"/>
      <c r="F125" s="274"/>
      <c r="G125" s="281"/>
      <c r="H125" s="199"/>
      <c r="I125" s="281"/>
      <c r="J125" s="281"/>
      <c r="K125" s="281"/>
    </row>
    <row r="126" spans="4:11" s="7" customFormat="1" x14ac:dyDescent="0.3">
      <c r="D126" s="281"/>
      <c r="E126" s="274"/>
      <c r="F126" s="274"/>
      <c r="G126" s="281"/>
      <c r="H126" s="199"/>
      <c r="I126" s="281"/>
      <c r="J126" s="281"/>
      <c r="K126" s="281"/>
    </row>
    <row r="127" spans="4:11" s="7" customFormat="1" x14ac:dyDescent="0.3">
      <c r="D127" s="281"/>
      <c r="E127" s="274"/>
      <c r="F127" s="274"/>
      <c r="G127" s="281"/>
      <c r="H127" s="199"/>
      <c r="I127" s="281"/>
      <c r="J127" s="281"/>
      <c r="K127" s="281"/>
    </row>
    <row r="128" spans="4:11" s="7" customFormat="1" x14ac:dyDescent="0.3">
      <c r="D128" s="281"/>
      <c r="E128" s="274"/>
      <c r="F128" s="274"/>
      <c r="G128" s="281"/>
      <c r="H128" s="199"/>
      <c r="I128" s="281"/>
      <c r="J128" s="281"/>
      <c r="K128" s="281"/>
    </row>
    <row r="129" spans="4:11" s="7" customFormat="1" x14ac:dyDescent="0.3">
      <c r="D129" s="281"/>
      <c r="E129" s="274"/>
      <c r="F129" s="274"/>
      <c r="G129" s="281"/>
      <c r="H129" s="199"/>
      <c r="I129" s="281"/>
      <c r="J129" s="281"/>
      <c r="K129" s="281"/>
    </row>
    <row r="130" spans="4:11" s="7" customFormat="1" x14ac:dyDescent="0.3">
      <c r="D130" s="281"/>
      <c r="E130" s="274"/>
      <c r="F130" s="274"/>
      <c r="G130" s="281"/>
      <c r="H130" s="199"/>
      <c r="I130" s="281"/>
      <c r="J130" s="281"/>
      <c r="K130" s="281"/>
    </row>
    <row r="131" spans="4:11" s="7" customFormat="1" x14ac:dyDescent="0.3">
      <c r="D131" s="281"/>
      <c r="E131" s="274"/>
      <c r="F131" s="274"/>
      <c r="G131" s="281"/>
      <c r="H131" s="199"/>
      <c r="I131" s="281"/>
      <c r="J131" s="281"/>
      <c r="K131" s="281"/>
    </row>
    <row r="132" spans="4:11" s="7" customFormat="1" x14ac:dyDescent="0.3">
      <c r="D132" s="281"/>
      <c r="E132" s="274"/>
      <c r="F132" s="274"/>
      <c r="G132" s="281"/>
      <c r="H132" s="199"/>
      <c r="I132" s="281"/>
      <c r="J132" s="281"/>
      <c r="K132" s="281"/>
    </row>
    <row r="133" spans="4:11" s="7" customFormat="1" x14ac:dyDescent="0.3">
      <c r="D133" s="281"/>
      <c r="E133" s="274"/>
      <c r="F133" s="274"/>
      <c r="G133" s="281"/>
      <c r="H133" s="199"/>
      <c r="I133" s="281"/>
      <c r="J133" s="281"/>
      <c r="K133" s="281"/>
    </row>
    <row r="134" spans="4:11" s="7" customFormat="1" x14ac:dyDescent="0.3">
      <c r="D134" s="281"/>
      <c r="E134" s="274"/>
      <c r="F134" s="274"/>
      <c r="G134" s="281"/>
      <c r="H134" s="199"/>
      <c r="I134" s="281"/>
      <c r="J134" s="281"/>
      <c r="K134" s="281"/>
    </row>
    <row r="135" spans="4:11" s="7" customFormat="1" x14ac:dyDescent="0.3">
      <c r="D135" s="281"/>
      <c r="E135" s="274"/>
      <c r="F135" s="274"/>
      <c r="G135" s="281"/>
      <c r="H135" s="199"/>
      <c r="I135" s="281"/>
      <c r="J135" s="281"/>
      <c r="K135" s="281"/>
    </row>
    <row r="136" spans="4:11" s="7" customFormat="1" x14ac:dyDescent="0.3">
      <c r="D136" s="281"/>
      <c r="E136" s="274"/>
      <c r="F136" s="274"/>
      <c r="G136" s="281"/>
      <c r="H136" s="199"/>
      <c r="I136" s="281"/>
      <c r="J136" s="281"/>
      <c r="K136" s="281"/>
    </row>
    <row r="137" spans="4:11" s="7" customFormat="1" x14ac:dyDescent="0.3">
      <c r="D137" s="281"/>
      <c r="E137" s="274"/>
      <c r="F137" s="274"/>
      <c r="G137" s="281"/>
      <c r="H137" s="199"/>
      <c r="I137" s="281"/>
      <c r="J137" s="281"/>
      <c r="K137" s="281"/>
    </row>
    <row r="138" spans="4:11" s="7" customFormat="1" x14ac:dyDescent="0.3">
      <c r="D138" s="281"/>
      <c r="E138" s="274"/>
      <c r="F138" s="274"/>
      <c r="G138" s="281"/>
      <c r="H138" s="199"/>
      <c r="I138" s="281"/>
      <c r="J138" s="281"/>
      <c r="K138" s="281"/>
    </row>
    <row r="139" spans="4:11" s="7" customFormat="1" x14ac:dyDescent="0.3">
      <c r="D139" s="281"/>
      <c r="E139" s="274"/>
      <c r="F139" s="274"/>
      <c r="G139" s="281"/>
      <c r="H139" s="199"/>
      <c r="I139" s="281"/>
      <c r="J139" s="281"/>
      <c r="K139" s="281"/>
    </row>
    <row r="140" spans="4:11" s="7" customFormat="1" x14ac:dyDescent="0.3">
      <c r="D140" s="281"/>
      <c r="E140" s="274"/>
      <c r="F140" s="274"/>
      <c r="G140" s="281"/>
      <c r="H140" s="199"/>
      <c r="I140" s="281"/>
      <c r="J140" s="281"/>
      <c r="K140" s="281"/>
    </row>
    <row r="141" spans="4:11" s="7" customFormat="1" x14ac:dyDescent="0.3">
      <c r="D141" s="281"/>
      <c r="E141" s="274"/>
      <c r="F141" s="274"/>
      <c r="G141" s="281"/>
      <c r="H141" s="199"/>
      <c r="I141" s="281"/>
      <c r="J141" s="281"/>
      <c r="K141" s="281"/>
    </row>
    <row r="142" spans="4:11" s="7" customFormat="1" x14ac:dyDescent="0.3">
      <c r="D142" s="281"/>
      <c r="E142" s="274"/>
      <c r="F142" s="274"/>
      <c r="G142" s="281"/>
      <c r="H142" s="199"/>
      <c r="I142" s="281"/>
      <c r="J142" s="281"/>
      <c r="K142" s="281"/>
    </row>
    <row r="143" spans="4:11" s="7" customFormat="1" x14ac:dyDescent="0.3">
      <c r="D143" s="281"/>
      <c r="E143" s="274"/>
      <c r="F143" s="274"/>
      <c r="G143" s="281"/>
      <c r="H143" s="199"/>
      <c r="I143" s="281"/>
      <c r="J143" s="281"/>
      <c r="K143" s="281"/>
    </row>
    <row r="144" spans="4:11" s="7" customFormat="1" x14ac:dyDescent="0.3">
      <c r="D144" s="281"/>
      <c r="E144" s="274"/>
      <c r="F144" s="274"/>
      <c r="G144" s="281"/>
      <c r="H144" s="199"/>
      <c r="I144" s="281"/>
      <c r="J144" s="281"/>
      <c r="K144" s="281"/>
    </row>
    <row r="145" spans="4:11" s="7" customFormat="1" x14ac:dyDescent="0.3">
      <c r="D145" s="281"/>
      <c r="E145" s="274"/>
      <c r="F145" s="274"/>
      <c r="G145" s="281"/>
      <c r="H145" s="199"/>
      <c r="I145" s="281"/>
      <c r="J145" s="281"/>
      <c r="K145" s="281"/>
    </row>
    <row r="146" spans="4:11" s="7" customFormat="1" x14ac:dyDescent="0.3">
      <c r="D146" s="281"/>
      <c r="E146" s="274"/>
      <c r="F146" s="274"/>
      <c r="G146" s="281"/>
      <c r="H146" s="199"/>
      <c r="I146" s="281"/>
      <c r="J146" s="281"/>
      <c r="K146" s="281"/>
    </row>
    <row r="147" spans="4:11" s="7" customFormat="1" x14ac:dyDescent="0.3">
      <c r="D147" s="281"/>
      <c r="E147" s="274"/>
      <c r="F147" s="274"/>
      <c r="G147" s="281"/>
      <c r="H147" s="199"/>
      <c r="I147" s="281"/>
      <c r="J147" s="281"/>
      <c r="K147" s="281"/>
    </row>
    <row r="148" spans="4:11" s="7" customFormat="1" x14ac:dyDescent="0.3">
      <c r="D148" s="281"/>
      <c r="E148" s="274"/>
      <c r="F148" s="274"/>
      <c r="G148" s="281"/>
      <c r="H148" s="199"/>
      <c r="I148" s="281"/>
      <c r="J148" s="281"/>
      <c r="K148" s="281"/>
    </row>
    <row r="149" spans="4:11" s="7" customFormat="1" x14ac:dyDescent="0.3">
      <c r="D149" s="281"/>
      <c r="E149" s="274"/>
      <c r="F149" s="274"/>
      <c r="G149" s="281"/>
      <c r="H149" s="199"/>
      <c r="I149" s="281"/>
      <c r="J149" s="281"/>
      <c r="K149" s="281"/>
    </row>
    <row r="150" spans="4:11" s="7" customFormat="1" x14ac:dyDescent="0.3">
      <c r="D150" s="281"/>
      <c r="E150" s="274"/>
      <c r="F150" s="274"/>
      <c r="G150" s="281"/>
      <c r="H150" s="199"/>
      <c r="I150" s="281"/>
      <c r="J150" s="281"/>
      <c r="K150" s="281"/>
    </row>
    <row r="151" spans="4:11" s="7" customFormat="1" x14ac:dyDescent="0.3">
      <c r="D151" s="281"/>
      <c r="E151" s="274"/>
      <c r="F151" s="274"/>
      <c r="G151" s="281"/>
      <c r="H151" s="199"/>
      <c r="I151" s="281"/>
      <c r="J151" s="281"/>
      <c r="K151" s="281"/>
    </row>
    <row r="152" spans="4:11" s="7" customFormat="1" x14ac:dyDescent="0.3">
      <c r="D152" s="281"/>
      <c r="E152" s="274"/>
      <c r="F152" s="274"/>
      <c r="G152" s="281"/>
      <c r="H152" s="199"/>
      <c r="I152" s="281"/>
      <c r="J152" s="281"/>
      <c r="K152" s="281"/>
    </row>
    <row r="153" spans="4:11" s="7" customFormat="1" x14ac:dyDescent="0.3">
      <c r="D153" s="281"/>
      <c r="E153" s="274"/>
      <c r="F153" s="274"/>
      <c r="G153" s="281"/>
      <c r="H153" s="199"/>
      <c r="I153" s="281"/>
      <c r="J153" s="281"/>
      <c r="K153" s="281"/>
    </row>
    <row r="154" spans="4:11" s="7" customFormat="1" x14ac:dyDescent="0.3">
      <c r="D154" s="281"/>
      <c r="E154" s="274"/>
      <c r="F154" s="274"/>
      <c r="G154" s="281"/>
      <c r="H154" s="199"/>
      <c r="I154" s="281"/>
      <c r="J154" s="281"/>
      <c r="K154" s="281"/>
    </row>
    <row r="155" spans="4:11" s="7" customFormat="1" x14ac:dyDescent="0.3">
      <c r="D155" s="281"/>
      <c r="E155" s="274"/>
      <c r="F155" s="274"/>
      <c r="G155" s="281"/>
      <c r="H155" s="199"/>
      <c r="I155" s="281"/>
      <c r="J155" s="281"/>
      <c r="K155" s="281"/>
    </row>
    <row r="156" spans="4:11" s="7" customFormat="1" x14ac:dyDescent="0.3">
      <c r="D156" s="281"/>
      <c r="E156" s="274"/>
      <c r="F156" s="274"/>
      <c r="G156" s="281"/>
      <c r="H156" s="199"/>
      <c r="I156" s="281"/>
      <c r="J156" s="281"/>
      <c r="K156" s="281"/>
    </row>
    <row r="157" spans="4:11" s="7" customFormat="1" x14ac:dyDescent="0.3">
      <c r="D157" s="281"/>
      <c r="E157" s="274"/>
      <c r="F157" s="274"/>
      <c r="G157" s="281"/>
      <c r="H157" s="199"/>
      <c r="I157" s="281"/>
      <c r="J157" s="281"/>
      <c r="K157" s="281"/>
    </row>
    <row r="158" spans="4:11" s="7" customFormat="1" x14ac:dyDescent="0.3">
      <c r="D158" s="281"/>
      <c r="E158" s="274"/>
      <c r="F158" s="274"/>
      <c r="G158" s="281"/>
      <c r="H158" s="199"/>
      <c r="I158" s="281"/>
      <c r="J158" s="281"/>
      <c r="K158" s="281"/>
    </row>
    <row r="159" spans="4:11" s="7" customFormat="1" x14ac:dyDescent="0.3">
      <c r="D159" s="281"/>
      <c r="E159" s="274"/>
      <c r="F159" s="274"/>
      <c r="G159" s="281"/>
      <c r="H159" s="199"/>
      <c r="I159" s="281"/>
      <c r="J159" s="281"/>
      <c r="K159" s="281"/>
    </row>
    <row r="160" spans="4:11" s="7" customFormat="1" x14ac:dyDescent="0.3">
      <c r="D160" s="281"/>
      <c r="E160" s="274"/>
      <c r="F160" s="274"/>
      <c r="G160" s="281"/>
      <c r="H160" s="199"/>
      <c r="I160" s="281"/>
      <c r="J160" s="281"/>
      <c r="K160" s="281"/>
    </row>
    <row r="161" spans="4:11" s="7" customFormat="1" x14ac:dyDescent="0.3">
      <c r="D161" s="281"/>
      <c r="E161" s="274"/>
      <c r="F161" s="274"/>
      <c r="G161" s="281"/>
      <c r="H161" s="199"/>
      <c r="I161" s="281"/>
      <c r="J161" s="281"/>
      <c r="K161" s="281"/>
    </row>
    <row r="162" spans="4:11" s="7" customFormat="1" x14ac:dyDescent="0.3">
      <c r="D162" s="281"/>
      <c r="E162" s="274"/>
      <c r="F162" s="274"/>
      <c r="G162" s="281"/>
      <c r="H162" s="199"/>
      <c r="I162" s="281"/>
      <c r="J162" s="281"/>
      <c r="K162" s="281"/>
    </row>
    <row r="163" spans="4:11" s="7" customFormat="1" x14ac:dyDescent="0.3">
      <c r="D163" s="281"/>
      <c r="E163" s="274"/>
      <c r="F163" s="274"/>
      <c r="G163" s="281"/>
      <c r="H163" s="199"/>
      <c r="I163" s="281"/>
      <c r="J163" s="281"/>
      <c r="K163" s="281"/>
    </row>
    <row r="164" spans="4:11" s="7" customFormat="1" x14ac:dyDescent="0.3">
      <c r="D164" s="281"/>
      <c r="E164" s="274"/>
      <c r="F164" s="274"/>
      <c r="G164" s="281"/>
      <c r="H164" s="199"/>
      <c r="I164" s="281"/>
      <c r="J164" s="281"/>
      <c r="K164" s="281"/>
    </row>
    <row r="165" spans="4:11" s="7" customFormat="1" x14ac:dyDescent="0.3">
      <c r="D165" s="281"/>
      <c r="E165" s="274"/>
      <c r="F165" s="274"/>
      <c r="G165" s="281"/>
      <c r="H165" s="199"/>
      <c r="I165" s="281"/>
      <c r="J165" s="281"/>
      <c r="K165" s="281"/>
    </row>
    <row r="166" spans="4:11" s="7" customFormat="1" x14ac:dyDescent="0.3">
      <c r="D166" s="281"/>
      <c r="E166" s="274"/>
      <c r="F166" s="274"/>
      <c r="G166" s="281"/>
      <c r="H166" s="199"/>
      <c r="I166" s="281"/>
      <c r="J166" s="281"/>
      <c r="K166" s="281"/>
    </row>
    <row r="167" spans="4:11" s="7" customFormat="1" x14ac:dyDescent="0.3">
      <c r="D167" s="281"/>
      <c r="E167" s="274"/>
      <c r="F167" s="274"/>
      <c r="G167" s="281"/>
      <c r="H167" s="199"/>
      <c r="I167" s="281"/>
      <c r="J167" s="281"/>
      <c r="K167" s="281"/>
    </row>
    <row r="168" spans="4:11" s="7" customFormat="1" x14ac:dyDescent="0.3">
      <c r="D168" s="281"/>
      <c r="E168" s="274"/>
      <c r="F168" s="274"/>
      <c r="G168" s="281"/>
      <c r="H168" s="199"/>
      <c r="I168" s="281"/>
      <c r="J168" s="281"/>
      <c r="K168" s="281"/>
    </row>
    <row r="169" spans="4:11" s="7" customFormat="1" x14ac:dyDescent="0.3">
      <c r="D169" s="281"/>
      <c r="E169" s="274"/>
      <c r="F169" s="274"/>
      <c r="G169" s="281"/>
      <c r="H169" s="199"/>
      <c r="I169" s="281"/>
      <c r="J169" s="281"/>
      <c r="K169" s="281"/>
    </row>
    <row r="170" spans="4:11" s="7" customFormat="1" x14ac:dyDescent="0.3">
      <c r="D170" s="281"/>
      <c r="E170" s="274"/>
      <c r="F170" s="274"/>
      <c r="G170" s="281"/>
      <c r="H170" s="199"/>
      <c r="I170" s="281"/>
      <c r="J170" s="281"/>
      <c r="K170" s="281"/>
    </row>
    <row r="171" spans="4:11" s="7" customFormat="1" x14ac:dyDescent="0.3">
      <c r="D171" s="281"/>
      <c r="E171" s="274"/>
      <c r="F171" s="274"/>
      <c r="G171" s="281"/>
      <c r="H171" s="199"/>
      <c r="I171" s="281"/>
      <c r="J171" s="281"/>
      <c r="K171" s="281"/>
    </row>
    <row r="172" spans="4:11" s="7" customFormat="1" x14ac:dyDescent="0.3">
      <c r="D172" s="281"/>
      <c r="E172" s="274"/>
      <c r="F172" s="274"/>
      <c r="G172" s="281"/>
      <c r="H172" s="199"/>
      <c r="I172" s="281"/>
      <c r="J172" s="281"/>
      <c r="K172" s="281"/>
    </row>
    <row r="173" spans="4:11" s="7" customFormat="1" x14ac:dyDescent="0.3">
      <c r="D173" s="281"/>
      <c r="E173" s="274"/>
      <c r="F173" s="274"/>
      <c r="G173" s="281"/>
      <c r="H173" s="199"/>
      <c r="I173" s="281"/>
      <c r="J173" s="281"/>
      <c r="K173" s="281"/>
    </row>
    <row r="174" spans="4:11" s="7" customFormat="1" x14ac:dyDescent="0.3">
      <c r="D174" s="281"/>
      <c r="E174" s="274"/>
      <c r="F174" s="274"/>
      <c r="G174" s="281"/>
      <c r="H174" s="199"/>
      <c r="I174" s="281"/>
      <c r="J174" s="281"/>
      <c r="K174" s="281"/>
    </row>
    <row r="175" spans="4:11" s="7" customFormat="1" x14ac:dyDescent="0.3">
      <c r="D175" s="281"/>
      <c r="E175" s="274"/>
      <c r="F175" s="274"/>
      <c r="G175" s="281"/>
      <c r="H175" s="199"/>
      <c r="I175" s="281"/>
      <c r="J175" s="281"/>
      <c r="K175" s="281"/>
    </row>
    <row r="176" spans="4:11" s="7" customFormat="1" x14ac:dyDescent="0.3">
      <c r="D176" s="281"/>
      <c r="E176" s="274"/>
      <c r="F176" s="274"/>
      <c r="G176" s="281"/>
      <c r="H176" s="199"/>
      <c r="I176" s="281"/>
      <c r="J176" s="281"/>
      <c r="K176" s="281"/>
    </row>
    <row r="177" spans="4:11" s="7" customFormat="1" x14ac:dyDescent="0.3">
      <c r="D177" s="281"/>
      <c r="E177" s="274"/>
      <c r="F177" s="274"/>
      <c r="G177" s="281"/>
      <c r="H177" s="199"/>
      <c r="I177" s="281"/>
      <c r="J177" s="281"/>
      <c r="K177" s="281"/>
    </row>
    <row r="178" spans="4:11" s="7" customFormat="1" x14ac:dyDescent="0.3">
      <c r="D178" s="281"/>
      <c r="E178" s="274"/>
      <c r="F178" s="274"/>
      <c r="G178" s="281"/>
      <c r="H178" s="199"/>
      <c r="I178" s="281"/>
      <c r="J178" s="281"/>
      <c r="K178" s="281"/>
    </row>
    <row r="179" spans="4:11" s="7" customFormat="1" x14ac:dyDescent="0.3">
      <c r="D179" s="281"/>
      <c r="E179" s="274"/>
      <c r="F179" s="274"/>
      <c r="G179" s="281"/>
      <c r="H179" s="199"/>
      <c r="I179" s="281"/>
      <c r="J179" s="281"/>
      <c r="K179" s="281"/>
    </row>
    <row r="180" spans="4:11" s="7" customFormat="1" x14ac:dyDescent="0.3">
      <c r="D180" s="281"/>
      <c r="E180" s="274"/>
      <c r="F180" s="274"/>
      <c r="G180" s="281"/>
      <c r="H180" s="199"/>
      <c r="I180" s="281"/>
      <c r="J180" s="281"/>
      <c r="K180" s="281"/>
    </row>
    <row r="181" spans="4:11" s="7" customFormat="1" x14ac:dyDescent="0.3">
      <c r="D181" s="281"/>
      <c r="E181" s="274"/>
      <c r="F181" s="274"/>
      <c r="G181" s="281"/>
      <c r="H181" s="199"/>
      <c r="I181" s="281"/>
      <c r="J181" s="281"/>
      <c r="K181" s="281"/>
    </row>
    <row r="182" spans="4:11" s="7" customFormat="1" x14ac:dyDescent="0.3">
      <c r="D182" s="281"/>
      <c r="E182" s="274"/>
      <c r="F182" s="274"/>
      <c r="G182" s="281"/>
      <c r="H182" s="199"/>
      <c r="I182" s="281"/>
      <c r="J182" s="281"/>
      <c r="K182" s="281"/>
    </row>
    <row r="183" spans="4:11" s="7" customFormat="1" x14ac:dyDescent="0.3">
      <c r="D183" s="281"/>
      <c r="E183" s="274"/>
      <c r="F183" s="274"/>
      <c r="G183" s="281"/>
      <c r="H183" s="199"/>
      <c r="I183" s="281"/>
      <c r="J183" s="281"/>
      <c r="K183" s="281"/>
    </row>
    <row r="184" spans="4:11" s="7" customFormat="1" x14ac:dyDescent="0.3">
      <c r="D184" s="281"/>
      <c r="E184" s="274"/>
      <c r="F184" s="274"/>
      <c r="G184" s="281"/>
      <c r="H184" s="199"/>
      <c r="I184" s="281"/>
      <c r="J184" s="281"/>
      <c r="K184" s="281"/>
    </row>
    <row r="185" spans="4:11" s="7" customFormat="1" x14ac:dyDescent="0.3">
      <c r="D185" s="281"/>
      <c r="E185" s="274"/>
      <c r="F185" s="274"/>
      <c r="G185" s="281"/>
      <c r="H185" s="199"/>
      <c r="I185" s="281"/>
      <c r="J185" s="281"/>
      <c r="K185" s="281"/>
    </row>
    <row r="186" spans="4:11" s="7" customFormat="1" x14ac:dyDescent="0.3">
      <c r="D186" s="281"/>
      <c r="E186" s="274"/>
      <c r="F186" s="274"/>
      <c r="G186" s="281"/>
      <c r="H186" s="199"/>
      <c r="I186" s="281"/>
      <c r="J186" s="281"/>
      <c r="K186" s="281"/>
    </row>
    <row r="187" spans="4:11" s="7" customFormat="1" x14ac:dyDescent="0.3">
      <c r="D187" s="281"/>
      <c r="E187" s="274"/>
      <c r="F187" s="274"/>
      <c r="G187" s="281"/>
      <c r="H187" s="199"/>
      <c r="I187" s="281"/>
      <c r="J187" s="281"/>
      <c r="K187" s="281"/>
    </row>
    <row r="188" spans="4:11" s="7" customFormat="1" x14ac:dyDescent="0.3">
      <c r="D188" s="281"/>
      <c r="E188" s="274"/>
      <c r="F188" s="274"/>
      <c r="G188" s="281"/>
      <c r="H188" s="199"/>
      <c r="I188" s="281"/>
      <c r="J188" s="281"/>
      <c r="K188" s="281"/>
    </row>
    <row r="189" spans="4:11" s="7" customFormat="1" x14ac:dyDescent="0.3">
      <c r="D189" s="281"/>
      <c r="E189" s="274"/>
      <c r="F189" s="274"/>
      <c r="G189" s="281"/>
      <c r="H189" s="199"/>
      <c r="I189" s="281"/>
      <c r="J189" s="281"/>
      <c r="K189" s="281"/>
    </row>
    <row r="190" spans="4:11" s="7" customFormat="1" x14ac:dyDescent="0.3">
      <c r="D190" s="281"/>
      <c r="E190" s="274"/>
      <c r="F190" s="274"/>
      <c r="G190" s="281"/>
      <c r="H190" s="199"/>
      <c r="I190" s="281"/>
      <c r="J190" s="281"/>
      <c r="K190" s="281"/>
    </row>
    <row r="191" spans="4:11" s="7" customFormat="1" x14ac:dyDescent="0.3">
      <c r="D191" s="281"/>
      <c r="E191" s="274"/>
      <c r="F191" s="274"/>
      <c r="G191" s="281"/>
      <c r="H191" s="199"/>
      <c r="I191" s="281"/>
      <c r="J191" s="281"/>
      <c r="K191" s="281"/>
    </row>
    <row r="192" spans="4:11" s="7" customFormat="1" x14ac:dyDescent="0.3">
      <c r="D192" s="281"/>
      <c r="E192" s="274"/>
      <c r="F192" s="274"/>
      <c r="G192" s="281"/>
      <c r="H192" s="199"/>
      <c r="I192" s="281"/>
      <c r="J192" s="281"/>
      <c r="K192" s="281"/>
    </row>
    <row r="193" spans="4:11" s="7" customFormat="1" x14ac:dyDescent="0.3">
      <c r="D193" s="281"/>
      <c r="E193" s="274"/>
      <c r="F193" s="274"/>
      <c r="G193" s="281"/>
      <c r="H193" s="199"/>
      <c r="I193" s="281"/>
      <c r="J193" s="281"/>
      <c r="K193" s="281"/>
    </row>
    <row r="194" spans="4:11" s="7" customFormat="1" x14ac:dyDescent="0.3">
      <c r="D194" s="281"/>
      <c r="E194" s="274"/>
      <c r="F194" s="274"/>
      <c r="G194" s="281"/>
      <c r="H194" s="199"/>
      <c r="I194" s="281"/>
      <c r="J194" s="281"/>
      <c r="K194" s="281"/>
    </row>
    <row r="195" spans="4:11" s="7" customFormat="1" x14ac:dyDescent="0.3">
      <c r="D195" s="281"/>
      <c r="E195" s="274"/>
      <c r="F195" s="274"/>
      <c r="G195" s="281"/>
      <c r="H195" s="199"/>
      <c r="I195" s="281"/>
      <c r="J195" s="281"/>
      <c r="K195" s="281"/>
    </row>
    <row r="196" spans="4:11" s="7" customFormat="1" x14ac:dyDescent="0.3">
      <c r="D196" s="281"/>
      <c r="E196" s="274"/>
      <c r="F196" s="274"/>
      <c r="G196" s="281"/>
      <c r="H196" s="199"/>
      <c r="I196" s="281"/>
      <c r="J196" s="281"/>
      <c r="K196" s="281"/>
    </row>
    <row r="197" spans="4:11" s="7" customFormat="1" x14ac:dyDescent="0.3">
      <c r="D197" s="281"/>
      <c r="E197" s="274"/>
      <c r="F197" s="274"/>
      <c r="G197" s="281"/>
      <c r="H197" s="199"/>
      <c r="I197" s="281"/>
      <c r="J197" s="281"/>
      <c r="K197" s="281"/>
    </row>
    <row r="198" spans="4:11" s="7" customFormat="1" x14ac:dyDescent="0.3">
      <c r="D198" s="281"/>
      <c r="E198" s="274"/>
      <c r="F198" s="274"/>
      <c r="G198" s="281"/>
      <c r="H198" s="199"/>
      <c r="I198" s="281"/>
      <c r="J198" s="281"/>
      <c r="K198" s="281"/>
    </row>
    <row r="199" spans="4:11" s="7" customFormat="1" x14ac:dyDescent="0.3">
      <c r="D199" s="281"/>
      <c r="E199" s="274"/>
      <c r="F199" s="274"/>
      <c r="G199" s="281"/>
      <c r="H199" s="199"/>
      <c r="I199" s="281"/>
      <c r="J199" s="281"/>
      <c r="K199" s="281"/>
    </row>
    <row r="200" spans="4:11" s="7" customFormat="1" x14ac:dyDescent="0.3">
      <c r="D200" s="281"/>
      <c r="E200" s="274"/>
      <c r="F200" s="274"/>
      <c r="G200" s="281"/>
      <c r="H200" s="199"/>
      <c r="I200" s="281"/>
      <c r="J200" s="281"/>
      <c r="K200" s="281"/>
    </row>
    <row r="201" spans="4:11" s="7" customFormat="1" x14ac:dyDescent="0.3">
      <c r="D201" s="281"/>
      <c r="E201" s="274"/>
      <c r="F201" s="274"/>
      <c r="G201" s="281"/>
      <c r="H201" s="199"/>
      <c r="I201" s="281"/>
      <c r="J201" s="281"/>
      <c r="K201" s="281"/>
    </row>
    <row r="202" spans="4:11" s="7" customFormat="1" x14ac:dyDescent="0.3">
      <c r="D202" s="281"/>
      <c r="E202" s="274"/>
      <c r="F202" s="274"/>
      <c r="G202" s="281"/>
      <c r="H202" s="199"/>
      <c r="I202" s="281"/>
      <c r="J202" s="281"/>
      <c r="K202" s="281"/>
    </row>
    <row r="203" spans="4:11" s="7" customFormat="1" x14ac:dyDescent="0.3">
      <c r="D203" s="281"/>
      <c r="E203" s="274"/>
      <c r="F203" s="274"/>
      <c r="G203" s="281"/>
      <c r="H203" s="199"/>
      <c r="I203" s="281"/>
      <c r="J203" s="281"/>
      <c r="K203" s="281"/>
    </row>
    <row r="204" spans="4:11" s="7" customFormat="1" x14ac:dyDescent="0.3">
      <c r="D204" s="281"/>
      <c r="E204" s="274"/>
      <c r="F204" s="274"/>
      <c r="G204" s="281"/>
      <c r="H204" s="199"/>
      <c r="I204" s="281"/>
      <c r="J204" s="281"/>
      <c r="K204" s="281"/>
    </row>
    <row r="205" spans="4:11" s="7" customFormat="1" x14ac:dyDescent="0.3">
      <c r="D205" s="281"/>
      <c r="E205" s="274"/>
      <c r="F205" s="274"/>
      <c r="G205" s="281"/>
      <c r="H205" s="199"/>
      <c r="I205" s="281"/>
      <c r="J205" s="281"/>
      <c r="K205" s="281"/>
    </row>
    <row r="206" spans="4:11" s="7" customFormat="1" x14ac:dyDescent="0.3">
      <c r="D206" s="281"/>
      <c r="E206" s="274"/>
      <c r="F206" s="274"/>
      <c r="G206" s="281"/>
      <c r="H206" s="199"/>
      <c r="I206" s="281"/>
      <c r="J206" s="281"/>
      <c r="K206" s="281"/>
    </row>
    <row r="207" spans="4:11" s="7" customFormat="1" x14ac:dyDescent="0.3">
      <c r="D207" s="281"/>
      <c r="E207" s="274"/>
      <c r="F207" s="274"/>
      <c r="G207" s="281"/>
      <c r="H207" s="199"/>
      <c r="I207" s="281"/>
      <c r="J207" s="281"/>
      <c r="K207" s="281"/>
    </row>
    <row r="208" spans="4:11" s="7" customFormat="1" x14ac:dyDescent="0.3">
      <c r="D208" s="281"/>
      <c r="E208" s="274"/>
      <c r="F208" s="274"/>
      <c r="G208" s="281"/>
      <c r="H208" s="199"/>
      <c r="I208" s="281"/>
      <c r="J208" s="281"/>
      <c r="K208" s="281"/>
    </row>
    <row r="209" spans="4:11" s="7" customFormat="1" x14ac:dyDescent="0.3">
      <c r="D209" s="281"/>
      <c r="E209" s="274"/>
      <c r="F209" s="274"/>
      <c r="G209" s="281"/>
      <c r="H209" s="199"/>
      <c r="I209" s="281"/>
      <c r="J209" s="281"/>
      <c r="K209" s="281"/>
    </row>
    <row r="210" spans="4:11" s="7" customFormat="1" x14ac:dyDescent="0.3">
      <c r="D210" s="281"/>
      <c r="E210" s="274"/>
      <c r="F210" s="274"/>
      <c r="G210" s="281"/>
      <c r="H210" s="199"/>
      <c r="I210" s="281"/>
      <c r="J210" s="281"/>
      <c r="K210" s="281"/>
    </row>
    <row r="211" spans="4:11" s="7" customFormat="1" x14ac:dyDescent="0.3">
      <c r="D211" s="281"/>
      <c r="E211" s="274"/>
      <c r="F211" s="274"/>
      <c r="G211" s="281"/>
      <c r="H211" s="199"/>
      <c r="I211" s="281"/>
      <c r="J211" s="281"/>
      <c r="K211" s="281"/>
    </row>
    <row r="212" spans="4:11" s="7" customFormat="1" x14ac:dyDescent="0.3">
      <c r="D212" s="281"/>
      <c r="E212" s="274"/>
      <c r="F212" s="274"/>
      <c r="G212" s="281"/>
      <c r="H212" s="199"/>
      <c r="I212" s="281"/>
      <c r="J212" s="281"/>
      <c r="K212" s="281"/>
    </row>
    <row r="213" spans="4:11" s="7" customFormat="1" x14ac:dyDescent="0.3">
      <c r="D213" s="281"/>
      <c r="E213" s="274"/>
      <c r="F213" s="274"/>
      <c r="G213" s="281"/>
      <c r="H213" s="199"/>
      <c r="I213" s="281"/>
      <c r="J213" s="281"/>
      <c r="K213" s="281"/>
    </row>
    <row r="214" spans="4:11" s="7" customFormat="1" x14ac:dyDescent="0.3">
      <c r="D214" s="281"/>
      <c r="E214" s="274"/>
      <c r="F214" s="274"/>
      <c r="G214" s="281"/>
      <c r="H214" s="199"/>
      <c r="I214" s="281"/>
      <c r="J214" s="281"/>
      <c r="K214" s="281"/>
    </row>
    <row r="215" spans="4:11" s="7" customFormat="1" x14ac:dyDescent="0.3">
      <c r="D215" s="281"/>
      <c r="E215" s="274"/>
      <c r="F215" s="274"/>
      <c r="G215" s="281"/>
      <c r="H215" s="199"/>
      <c r="I215" s="281"/>
      <c r="J215" s="281"/>
      <c r="K215" s="281"/>
    </row>
    <row r="216" spans="4:11" s="7" customFormat="1" x14ac:dyDescent="0.3">
      <c r="D216" s="281"/>
      <c r="E216" s="274"/>
      <c r="F216" s="274"/>
      <c r="G216" s="281"/>
      <c r="H216" s="199"/>
      <c r="I216" s="281"/>
      <c r="J216" s="281"/>
      <c r="K216" s="281"/>
    </row>
    <row r="217" spans="4:11" s="7" customFormat="1" x14ac:dyDescent="0.3">
      <c r="D217" s="281"/>
      <c r="E217" s="274"/>
      <c r="F217" s="274"/>
      <c r="G217" s="281"/>
      <c r="H217" s="199"/>
      <c r="I217" s="281"/>
      <c r="J217" s="281"/>
      <c r="K217" s="281"/>
    </row>
    <row r="218" spans="4:11" s="7" customFormat="1" x14ac:dyDescent="0.3">
      <c r="D218" s="281"/>
      <c r="E218" s="274"/>
      <c r="F218" s="274"/>
      <c r="G218" s="281"/>
      <c r="H218" s="199"/>
      <c r="I218" s="281"/>
      <c r="J218" s="281"/>
      <c r="K218" s="281"/>
    </row>
    <row r="219" spans="4:11" s="7" customFormat="1" x14ac:dyDescent="0.3">
      <c r="D219" s="281"/>
      <c r="E219" s="274"/>
      <c r="F219" s="274"/>
      <c r="G219" s="281"/>
      <c r="H219" s="199"/>
      <c r="I219" s="281"/>
      <c r="J219" s="281"/>
      <c r="K219" s="281"/>
    </row>
    <row r="220" spans="4:11" s="7" customFormat="1" x14ac:dyDescent="0.3">
      <c r="D220" s="281"/>
      <c r="E220" s="274"/>
      <c r="F220" s="274"/>
      <c r="G220" s="281"/>
      <c r="H220" s="199"/>
      <c r="I220" s="281"/>
      <c r="J220" s="281"/>
      <c r="K220" s="281"/>
    </row>
    <row r="221" spans="4:11" s="7" customFormat="1" x14ac:dyDescent="0.3">
      <c r="D221" s="281"/>
      <c r="E221" s="274"/>
      <c r="F221" s="274"/>
      <c r="G221" s="281"/>
      <c r="H221" s="199"/>
      <c r="I221" s="281"/>
      <c r="J221" s="281"/>
      <c r="K221" s="281"/>
    </row>
    <row r="222" spans="4:11" s="7" customFormat="1" x14ac:dyDescent="0.3">
      <c r="D222" s="281"/>
      <c r="E222" s="274"/>
      <c r="F222" s="274"/>
      <c r="G222" s="281"/>
      <c r="H222" s="199"/>
      <c r="I222" s="281"/>
      <c r="J222" s="281"/>
      <c r="K222" s="281"/>
    </row>
    <row r="223" spans="4:11" s="7" customFormat="1" x14ac:dyDescent="0.3">
      <c r="D223" s="281"/>
      <c r="E223" s="274"/>
      <c r="F223" s="274"/>
      <c r="G223" s="281"/>
      <c r="H223" s="199"/>
      <c r="I223" s="281"/>
      <c r="J223" s="281"/>
      <c r="K223" s="281"/>
    </row>
    <row r="224" spans="4:11" s="7" customFormat="1" x14ac:dyDescent="0.3">
      <c r="D224" s="281"/>
      <c r="E224" s="274"/>
      <c r="F224" s="274"/>
      <c r="G224" s="281"/>
      <c r="H224" s="199"/>
      <c r="I224" s="281"/>
      <c r="J224" s="281"/>
      <c r="K224" s="281"/>
    </row>
    <row r="225" spans="4:11" s="7" customFormat="1" x14ac:dyDescent="0.3">
      <c r="D225" s="281"/>
      <c r="E225" s="274"/>
      <c r="F225" s="274"/>
      <c r="G225" s="281"/>
      <c r="H225" s="199"/>
      <c r="I225" s="281"/>
      <c r="J225" s="281"/>
      <c r="K225" s="281"/>
    </row>
    <row r="226" spans="4:11" s="7" customFormat="1" x14ac:dyDescent="0.3">
      <c r="D226" s="281"/>
      <c r="E226" s="274"/>
      <c r="F226" s="274"/>
      <c r="G226" s="281"/>
      <c r="H226" s="199"/>
      <c r="I226" s="281"/>
      <c r="J226" s="281"/>
      <c r="K226" s="281"/>
    </row>
    <row r="227" spans="4:11" s="7" customFormat="1" x14ac:dyDescent="0.3">
      <c r="D227" s="281"/>
      <c r="E227" s="274"/>
      <c r="F227" s="274"/>
      <c r="G227" s="281"/>
      <c r="H227" s="199"/>
      <c r="I227" s="281"/>
      <c r="J227" s="281"/>
      <c r="K227" s="281"/>
    </row>
    <row r="228" spans="4:11" s="7" customFormat="1" x14ac:dyDescent="0.3">
      <c r="D228" s="281"/>
      <c r="E228" s="274"/>
      <c r="F228" s="274"/>
      <c r="G228" s="281"/>
      <c r="H228" s="199"/>
      <c r="I228" s="281"/>
      <c r="J228" s="281"/>
      <c r="K228" s="281"/>
    </row>
    <row r="229" spans="4:11" s="7" customFormat="1" x14ac:dyDescent="0.3">
      <c r="D229" s="281"/>
      <c r="E229" s="274"/>
      <c r="F229" s="274"/>
      <c r="G229" s="281"/>
      <c r="H229" s="199"/>
      <c r="I229" s="281"/>
      <c r="J229" s="281"/>
      <c r="K229" s="281"/>
    </row>
    <row r="230" spans="4:11" s="7" customFormat="1" x14ac:dyDescent="0.3">
      <c r="D230" s="281"/>
      <c r="E230" s="274"/>
      <c r="F230" s="274"/>
      <c r="G230" s="281"/>
      <c r="H230" s="199"/>
      <c r="I230" s="281"/>
      <c r="J230" s="281"/>
      <c r="K230" s="281"/>
    </row>
    <row r="231" spans="4:11" s="7" customFormat="1" x14ac:dyDescent="0.3">
      <c r="D231" s="281"/>
      <c r="E231" s="274"/>
      <c r="F231" s="274"/>
      <c r="G231" s="281"/>
      <c r="H231" s="199"/>
      <c r="I231" s="281"/>
      <c r="J231" s="281"/>
      <c r="K231" s="281"/>
    </row>
    <row r="232" spans="4:11" s="7" customFormat="1" x14ac:dyDescent="0.3">
      <c r="D232" s="281"/>
      <c r="E232" s="274"/>
      <c r="F232" s="274"/>
      <c r="G232" s="281"/>
      <c r="H232" s="199"/>
      <c r="I232" s="281"/>
      <c r="J232" s="281"/>
      <c r="K232" s="281"/>
    </row>
    <row r="233" spans="4:11" s="7" customFormat="1" x14ac:dyDescent="0.3">
      <c r="D233" s="281"/>
      <c r="E233" s="274"/>
      <c r="F233" s="274"/>
      <c r="G233" s="281"/>
      <c r="H233" s="199"/>
      <c r="I233" s="281"/>
      <c r="J233" s="281"/>
      <c r="K233" s="281"/>
    </row>
    <row r="234" spans="4:11" s="7" customFormat="1" x14ac:dyDescent="0.3">
      <c r="D234" s="281"/>
      <c r="E234" s="274"/>
      <c r="F234" s="274"/>
      <c r="G234" s="281"/>
      <c r="H234" s="199"/>
      <c r="I234" s="281"/>
      <c r="J234" s="281"/>
      <c r="K234" s="281"/>
    </row>
    <row r="235" spans="4:11" s="7" customFormat="1" x14ac:dyDescent="0.3">
      <c r="D235" s="281"/>
      <c r="E235" s="274"/>
      <c r="F235" s="274"/>
      <c r="G235" s="281"/>
      <c r="H235" s="199"/>
      <c r="I235" s="281"/>
      <c r="J235" s="281"/>
      <c r="K235" s="281"/>
    </row>
    <row r="236" spans="4:11" s="7" customFormat="1" x14ac:dyDescent="0.3">
      <c r="D236" s="281"/>
      <c r="E236" s="274"/>
      <c r="F236" s="274"/>
      <c r="G236" s="281"/>
      <c r="H236" s="199"/>
      <c r="I236" s="281"/>
      <c r="J236" s="281"/>
      <c r="K236" s="281"/>
    </row>
    <row r="237" spans="4:11" s="7" customFormat="1" x14ac:dyDescent="0.3">
      <c r="D237" s="281"/>
      <c r="E237" s="274"/>
      <c r="F237" s="274"/>
      <c r="G237" s="281"/>
      <c r="H237" s="199"/>
      <c r="I237" s="281"/>
      <c r="J237" s="281"/>
      <c r="K237" s="281"/>
    </row>
    <row r="238" spans="4:11" s="7" customFormat="1" x14ac:dyDescent="0.3">
      <c r="D238" s="281"/>
      <c r="E238" s="274"/>
      <c r="F238" s="274"/>
      <c r="G238" s="281"/>
      <c r="H238" s="199"/>
      <c r="I238" s="281"/>
      <c r="J238" s="281"/>
      <c r="K238" s="281"/>
    </row>
    <row r="239" spans="4:11" s="7" customFormat="1" x14ac:dyDescent="0.3">
      <c r="D239" s="281"/>
      <c r="E239" s="274"/>
      <c r="F239" s="274"/>
      <c r="G239" s="281"/>
      <c r="H239" s="199"/>
      <c r="I239" s="281"/>
      <c r="J239" s="281"/>
      <c r="K239" s="281"/>
    </row>
    <row r="240" spans="4:11" s="7" customFormat="1" x14ac:dyDescent="0.3">
      <c r="D240" s="281"/>
      <c r="E240" s="274"/>
      <c r="F240" s="274"/>
      <c r="G240" s="281"/>
      <c r="H240" s="199"/>
      <c r="I240" s="281"/>
      <c r="J240" s="281"/>
      <c r="K240" s="281"/>
    </row>
    <row r="241" spans="4:11" s="7" customFormat="1" x14ac:dyDescent="0.3">
      <c r="D241" s="281"/>
      <c r="E241" s="274"/>
      <c r="F241" s="274"/>
      <c r="G241" s="281"/>
      <c r="H241" s="199"/>
      <c r="I241" s="281"/>
      <c r="J241" s="281"/>
      <c r="K241" s="281"/>
    </row>
    <row r="242" spans="4:11" s="7" customFormat="1" x14ac:dyDescent="0.3">
      <c r="D242" s="281"/>
      <c r="E242" s="274"/>
      <c r="F242" s="274"/>
      <c r="G242" s="281"/>
      <c r="H242" s="199"/>
      <c r="I242" s="281"/>
      <c r="J242" s="281"/>
      <c r="K242" s="281"/>
    </row>
    <row r="243" spans="4:11" s="7" customFormat="1" x14ac:dyDescent="0.3">
      <c r="D243" s="281"/>
      <c r="E243" s="274"/>
      <c r="F243" s="274"/>
      <c r="G243" s="281"/>
      <c r="H243" s="199"/>
      <c r="I243" s="281"/>
      <c r="J243" s="281"/>
      <c r="K243" s="281"/>
    </row>
    <row r="244" spans="4:11" s="7" customFormat="1" x14ac:dyDescent="0.3">
      <c r="D244" s="281"/>
      <c r="E244" s="274"/>
      <c r="F244" s="274"/>
      <c r="G244" s="281"/>
      <c r="H244" s="199"/>
      <c r="I244" s="281"/>
      <c r="J244" s="281"/>
      <c r="K244" s="281"/>
    </row>
    <row r="245" spans="4:11" s="7" customFormat="1" x14ac:dyDescent="0.3">
      <c r="D245" s="281"/>
      <c r="E245" s="274"/>
      <c r="F245" s="274"/>
      <c r="G245" s="281"/>
      <c r="H245" s="199"/>
      <c r="I245" s="281"/>
      <c r="J245" s="281"/>
      <c r="K245" s="281"/>
    </row>
    <row r="246" spans="4:11" s="7" customFormat="1" x14ac:dyDescent="0.3">
      <c r="D246" s="281"/>
      <c r="E246" s="274"/>
      <c r="F246" s="274"/>
      <c r="G246" s="281"/>
      <c r="H246" s="199"/>
      <c r="I246" s="281"/>
      <c r="J246" s="281"/>
      <c r="K246" s="281"/>
    </row>
    <row r="247" spans="4:11" s="7" customFormat="1" x14ac:dyDescent="0.3">
      <c r="D247" s="281"/>
      <c r="E247" s="274"/>
      <c r="F247" s="274"/>
      <c r="G247" s="281"/>
      <c r="H247" s="199"/>
      <c r="I247" s="281"/>
      <c r="J247" s="281"/>
      <c r="K247" s="281"/>
    </row>
    <row r="248" spans="4:11" s="7" customFormat="1" x14ac:dyDescent="0.3">
      <c r="D248" s="281"/>
      <c r="E248" s="274"/>
      <c r="F248" s="274"/>
      <c r="G248" s="281"/>
      <c r="H248" s="199"/>
      <c r="I248" s="281"/>
      <c r="J248" s="281"/>
      <c r="K248" s="281"/>
    </row>
    <row r="249" spans="4:11" s="7" customFormat="1" x14ac:dyDescent="0.3">
      <c r="D249" s="281"/>
      <c r="E249" s="274"/>
      <c r="F249" s="274"/>
      <c r="G249" s="281"/>
      <c r="H249" s="199"/>
      <c r="I249" s="281"/>
      <c r="J249" s="281"/>
      <c r="K249" s="281"/>
    </row>
    <row r="250" spans="4:11" s="7" customFormat="1" x14ac:dyDescent="0.3">
      <c r="D250" s="281"/>
      <c r="E250" s="274"/>
      <c r="F250" s="274"/>
      <c r="G250" s="281"/>
      <c r="H250" s="199"/>
      <c r="I250" s="281"/>
      <c r="J250" s="281"/>
      <c r="K250" s="281"/>
    </row>
    <row r="251" spans="4:11" s="7" customFormat="1" x14ac:dyDescent="0.3">
      <c r="D251" s="281"/>
      <c r="E251" s="274"/>
      <c r="F251" s="274"/>
      <c r="G251" s="281"/>
      <c r="H251" s="199"/>
      <c r="I251" s="281"/>
      <c r="J251" s="281"/>
      <c r="K251" s="281"/>
    </row>
    <row r="252" spans="4:11" s="7" customFormat="1" x14ac:dyDescent="0.3">
      <c r="D252" s="281"/>
      <c r="E252" s="274"/>
      <c r="F252" s="274"/>
      <c r="G252" s="281"/>
      <c r="H252" s="199"/>
      <c r="I252" s="281"/>
      <c r="J252" s="281"/>
      <c r="K252" s="281"/>
    </row>
    <row r="253" spans="4:11" s="7" customFormat="1" x14ac:dyDescent="0.3">
      <c r="D253" s="281"/>
      <c r="E253" s="274"/>
      <c r="F253" s="274"/>
      <c r="G253" s="281"/>
      <c r="H253" s="199"/>
      <c r="I253" s="281"/>
      <c r="J253" s="281"/>
      <c r="K253" s="281"/>
    </row>
    <row r="254" spans="4:11" s="7" customFormat="1" x14ac:dyDescent="0.3">
      <c r="D254" s="281"/>
      <c r="E254" s="274"/>
      <c r="F254" s="274"/>
      <c r="G254" s="281"/>
      <c r="H254" s="199"/>
      <c r="I254" s="281"/>
      <c r="J254" s="281"/>
      <c r="K254" s="281"/>
    </row>
    <row r="255" spans="4:11" s="7" customFormat="1" x14ac:dyDescent="0.3">
      <c r="D255" s="281"/>
      <c r="E255" s="274"/>
      <c r="F255" s="274"/>
      <c r="G255" s="281"/>
      <c r="H255" s="199"/>
      <c r="I255" s="281"/>
      <c r="J255" s="281"/>
      <c r="K255" s="281"/>
    </row>
    <row r="256" spans="4:11" s="7" customFormat="1" x14ac:dyDescent="0.3">
      <c r="D256" s="281"/>
      <c r="E256" s="274"/>
      <c r="F256" s="274"/>
      <c r="G256" s="281"/>
      <c r="H256" s="199"/>
      <c r="I256" s="281"/>
      <c r="J256" s="281"/>
      <c r="K256" s="281"/>
    </row>
    <row r="257" spans="4:11" s="7" customFormat="1" x14ac:dyDescent="0.3">
      <c r="D257" s="281"/>
      <c r="E257" s="274"/>
      <c r="F257" s="274"/>
      <c r="G257" s="281"/>
      <c r="H257" s="199"/>
      <c r="I257" s="281"/>
      <c r="J257" s="281"/>
      <c r="K257" s="281"/>
    </row>
    <row r="258" spans="4:11" s="7" customFormat="1" x14ac:dyDescent="0.3">
      <c r="D258" s="281"/>
      <c r="E258" s="274"/>
      <c r="F258" s="274"/>
      <c r="G258" s="281"/>
      <c r="H258" s="199"/>
      <c r="I258" s="281"/>
      <c r="J258" s="281"/>
      <c r="K258" s="281"/>
    </row>
    <row r="259" spans="4:11" s="7" customFormat="1" x14ac:dyDescent="0.3">
      <c r="D259" s="281"/>
      <c r="E259" s="274"/>
      <c r="F259" s="274"/>
      <c r="G259" s="281"/>
      <c r="H259" s="199"/>
      <c r="I259" s="281"/>
      <c r="J259" s="281"/>
      <c r="K259" s="281"/>
    </row>
    <row r="260" spans="4:11" s="7" customFormat="1" x14ac:dyDescent="0.3">
      <c r="D260" s="281"/>
      <c r="E260" s="274"/>
      <c r="F260" s="274"/>
      <c r="G260" s="281"/>
      <c r="H260" s="199"/>
      <c r="I260" s="281"/>
      <c r="J260" s="281"/>
      <c r="K260" s="281"/>
    </row>
    <row r="261" spans="4:11" s="7" customFormat="1" x14ac:dyDescent="0.3">
      <c r="D261" s="281"/>
      <c r="E261" s="274"/>
      <c r="F261" s="274"/>
      <c r="G261" s="281"/>
      <c r="H261" s="199"/>
      <c r="I261" s="281"/>
      <c r="J261" s="281"/>
      <c r="K261" s="281"/>
    </row>
    <row r="262" spans="4:11" s="7" customFormat="1" x14ac:dyDescent="0.3">
      <c r="D262" s="281"/>
      <c r="E262" s="274"/>
      <c r="F262" s="274"/>
      <c r="G262" s="281"/>
      <c r="H262" s="199"/>
      <c r="I262" s="281"/>
      <c r="J262" s="281"/>
      <c r="K262" s="281"/>
    </row>
    <row r="263" spans="4:11" s="7" customFormat="1" x14ac:dyDescent="0.3">
      <c r="D263" s="281"/>
      <c r="E263" s="274"/>
      <c r="F263" s="274"/>
      <c r="G263" s="281"/>
      <c r="H263" s="199"/>
      <c r="I263" s="281"/>
      <c r="J263" s="281"/>
      <c r="K263" s="281"/>
    </row>
    <row r="264" spans="4:11" s="7" customFormat="1" x14ac:dyDescent="0.3">
      <c r="D264" s="281"/>
      <c r="E264" s="274"/>
      <c r="F264" s="274"/>
      <c r="G264" s="281"/>
      <c r="H264" s="199"/>
      <c r="I264" s="281"/>
      <c r="J264" s="281"/>
      <c r="K264" s="281"/>
    </row>
    <row r="265" spans="4:11" s="7" customFormat="1" x14ac:dyDescent="0.3">
      <c r="D265" s="281"/>
      <c r="E265" s="274"/>
      <c r="F265" s="274"/>
      <c r="G265" s="281"/>
      <c r="H265" s="199"/>
      <c r="I265" s="281"/>
      <c r="J265" s="281"/>
      <c r="K265" s="281"/>
    </row>
    <row r="266" spans="4:11" s="7" customFormat="1" x14ac:dyDescent="0.3">
      <c r="D266" s="281"/>
      <c r="E266" s="274"/>
      <c r="F266" s="274"/>
      <c r="G266" s="281"/>
      <c r="H266" s="199"/>
      <c r="I266" s="281"/>
      <c r="J266" s="281"/>
      <c r="K266" s="281"/>
    </row>
    <row r="267" spans="4:11" s="7" customFormat="1" x14ac:dyDescent="0.3">
      <c r="D267" s="281"/>
      <c r="E267" s="274"/>
      <c r="F267" s="274"/>
      <c r="G267" s="281"/>
      <c r="H267" s="199"/>
      <c r="I267" s="281"/>
      <c r="J267" s="281"/>
      <c r="K267" s="281"/>
    </row>
    <row r="268" spans="4:11" s="7" customFormat="1" x14ac:dyDescent="0.3">
      <c r="D268" s="281"/>
      <c r="E268" s="274"/>
      <c r="F268" s="274"/>
      <c r="G268" s="281"/>
      <c r="H268" s="199"/>
      <c r="I268" s="281"/>
      <c r="J268" s="281"/>
      <c r="K268" s="281"/>
    </row>
    <row r="269" spans="4:11" s="7" customFormat="1" x14ac:dyDescent="0.3">
      <c r="D269" s="281"/>
      <c r="E269" s="274"/>
      <c r="F269" s="274"/>
      <c r="G269" s="281"/>
      <c r="H269" s="199"/>
      <c r="I269" s="281"/>
      <c r="J269" s="281"/>
      <c r="K269" s="281"/>
    </row>
    <row r="270" spans="4:11" s="7" customFormat="1" x14ac:dyDescent="0.3">
      <c r="D270" s="281"/>
      <c r="E270" s="274"/>
      <c r="F270" s="274"/>
      <c r="G270" s="281"/>
      <c r="H270" s="199"/>
      <c r="I270" s="281"/>
      <c r="J270" s="281"/>
      <c r="K270" s="281"/>
    </row>
    <row r="271" spans="4:11" s="7" customFormat="1" x14ac:dyDescent="0.3">
      <c r="D271" s="281"/>
      <c r="E271" s="274"/>
      <c r="F271" s="274"/>
      <c r="G271" s="281"/>
      <c r="H271" s="199"/>
      <c r="I271" s="281"/>
      <c r="J271" s="281"/>
      <c r="K271" s="281"/>
    </row>
    <row r="272" spans="4:11" s="7" customFormat="1" x14ac:dyDescent="0.3">
      <c r="D272" s="281"/>
      <c r="E272" s="274"/>
      <c r="F272" s="274"/>
      <c r="G272" s="281"/>
      <c r="H272" s="199"/>
      <c r="I272" s="281"/>
      <c r="J272" s="281"/>
      <c r="K272" s="281"/>
    </row>
    <row r="273" spans="4:11" s="7" customFormat="1" x14ac:dyDescent="0.3">
      <c r="D273" s="281"/>
      <c r="E273" s="274"/>
      <c r="F273" s="274"/>
      <c r="G273" s="281"/>
      <c r="H273" s="199"/>
      <c r="I273" s="281"/>
      <c r="J273" s="281"/>
      <c r="K273" s="281"/>
    </row>
    <row r="274" spans="4:11" s="7" customFormat="1" x14ac:dyDescent="0.3">
      <c r="D274" s="281"/>
      <c r="E274" s="274"/>
      <c r="F274" s="274"/>
      <c r="G274" s="281"/>
      <c r="H274" s="199"/>
      <c r="I274" s="281"/>
      <c r="J274" s="281"/>
      <c r="K274" s="281"/>
    </row>
    <row r="275" spans="4:11" s="7" customFormat="1" x14ac:dyDescent="0.3">
      <c r="D275" s="281"/>
      <c r="E275" s="274"/>
      <c r="F275" s="274"/>
      <c r="G275" s="281"/>
      <c r="H275" s="199"/>
      <c r="I275" s="281"/>
      <c r="J275" s="281"/>
      <c r="K275" s="281"/>
    </row>
    <row r="276" spans="4:11" s="7" customFormat="1" x14ac:dyDescent="0.3">
      <c r="D276" s="281"/>
      <c r="E276" s="274"/>
      <c r="F276" s="274"/>
      <c r="G276" s="281"/>
      <c r="H276" s="199"/>
      <c r="I276" s="281"/>
      <c r="J276" s="281"/>
      <c r="K276" s="281"/>
    </row>
    <row r="277" spans="4:11" s="7" customFormat="1" x14ac:dyDescent="0.3">
      <c r="D277" s="281"/>
      <c r="E277" s="274"/>
      <c r="F277" s="274"/>
      <c r="G277" s="281"/>
      <c r="H277" s="199"/>
      <c r="I277" s="281"/>
      <c r="J277" s="281"/>
      <c r="K277" s="281"/>
    </row>
    <row r="278" spans="4:11" s="7" customFormat="1" x14ac:dyDescent="0.3">
      <c r="D278" s="281"/>
      <c r="E278" s="274"/>
      <c r="F278" s="274"/>
      <c r="G278" s="281"/>
      <c r="H278" s="199"/>
      <c r="I278" s="281"/>
      <c r="J278" s="281"/>
      <c r="K278" s="281"/>
    </row>
    <row r="279" spans="4:11" s="7" customFormat="1" x14ac:dyDescent="0.3">
      <c r="D279" s="281"/>
      <c r="E279" s="274"/>
      <c r="F279" s="274"/>
      <c r="G279" s="281"/>
      <c r="H279" s="199"/>
      <c r="I279" s="281"/>
      <c r="J279" s="281"/>
      <c r="K279" s="281"/>
    </row>
    <row r="280" spans="4:11" s="7" customFormat="1" x14ac:dyDescent="0.3">
      <c r="D280" s="281"/>
      <c r="E280" s="274"/>
      <c r="F280" s="274"/>
      <c r="G280" s="281"/>
      <c r="H280" s="199"/>
      <c r="I280" s="281"/>
      <c r="J280" s="281"/>
      <c r="K280" s="281"/>
    </row>
    <row r="281" spans="4:11" s="7" customFormat="1" x14ac:dyDescent="0.3">
      <c r="D281" s="281"/>
      <c r="E281" s="274"/>
      <c r="F281" s="274"/>
      <c r="G281" s="281"/>
      <c r="H281" s="199"/>
      <c r="I281" s="281"/>
      <c r="J281" s="281"/>
      <c r="K281" s="281"/>
    </row>
    <row r="282" spans="4:11" s="7" customFormat="1" x14ac:dyDescent="0.3">
      <c r="D282" s="281"/>
      <c r="E282" s="274"/>
      <c r="F282" s="274"/>
      <c r="G282" s="281"/>
      <c r="H282" s="199"/>
      <c r="I282" s="281"/>
      <c r="J282" s="281"/>
      <c r="K282" s="281"/>
    </row>
    <row r="283" spans="4:11" s="7" customFormat="1" x14ac:dyDescent="0.3">
      <c r="D283" s="281"/>
      <c r="E283" s="274"/>
      <c r="F283" s="274"/>
      <c r="G283" s="281"/>
      <c r="H283" s="199"/>
      <c r="I283" s="281"/>
      <c r="J283" s="281"/>
      <c r="K283" s="281"/>
    </row>
    <row r="284" spans="4:11" s="7" customFormat="1" x14ac:dyDescent="0.3">
      <c r="D284" s="281"/>
      <c r="E284" s="274"/>
      <c r="F284" s="274"/>
      <c r="G284" s="281"/>
      <c r="H284" s="199"/>
      <c r="I284" s="281"/>
      <c r="J284" s="281"/>
      <c r="K284" s="281"/>
    </row>
    <row r="285" spans="4:11" s="7" customFormat="1" x14ac:dyDescent="0.3">
      <c r="D285" s="281"/>
      <c r="E285" s="274"/>
      <c r="F285" s="274"/>
      <c r="G285" s="281"/>
      <c r="H285" s="199"/>
      <c r="I285" s="281"/>
      <c r="J285" s="281"/>
      <c r="K285" s="281"/>
    </row>
    <row r="286" spans="4:11" s="7" customFormat="1" x14ac:dyDescent="0.3">
      <c r="D286" s="281"/>
      <c r="E286" s="274"/>
      <c r="F286" s="274"/>
      <c r="G286" s="281"/>
      <c r="H286" s="199"/>
      <c r="I286" s="281"/>
      <c r="J286" s="281"/>
      <c r="K286" s="281"/>
    </row>
    <row r="287" spans="4:11" s="7" customFormat="1" x14ac:dyDescent="0.3">
      <c r="D287" s="281"/>
      <c r="E287" s="274"/>
      <c r="F287" s="274"/>
      <c r="G287" s="281"/>
      <c r="H287" s="199"/>
      <c r="I287" s="281"/>
      <c r="J287" s="281"/>
      <c r="K287" s="281"/>
    </row>
    <row r="288" spans="4:11" s="7" customFormat="1" x14ac:dyDescent="0.3">
      <c r="D288" s="281"/>
      <c r="E288" s="274"/>
      <c r="F288" s="274"/>
      <c r="G288" s="281"/>
      <c r="H288" s="199"/>
      <c r="I288" s="281"/>
      <c r="J288" s="281"/>
      <c r="K288" s="281"/>
    </row>
    <row r="289" spans="4:11" s="7" customFormat="1" x14ac:dyDescent="0.3">
      <c r="D289" s="281"/>
      <c r="E289" s="274"/>
      <c r="F289" s="274"/>
      <c r="G289" s="281"/>
      <c r="H289" s="199"/>
      <c r="I289" s="281"/>
      <c r="J289" s="281"/>
      <c r="K289" s="281"/>
    </row>
    <row r="290" spans="4:11" s="7" customFormat="1" x14ac:dyDescent="0.3">
      <c r="D290" s="281"/>
      <c r="E290" s="274"/>
      <c r="F290" s="274"/>
      <c r="G290" s="281"/>
      <c r="H290" s="199"/>
      <c r="I290" s="281"/>
      <c r="J290" s="281"/>
      <c r="K290" s="281"/>
    </row>
    <row r="291" spans="4:11" s="7" customFormat="1" x14ac:dyDescent="0.3">
      <c r="D291" s="281"/>
      <c r="E291" s="274"/>
      <c r="F291" s="274"/>
      <c r="G291" s="281"/>
      <c r="H291" s="199"/>
      <c r="I291" s="281"/>
      <c r="J291" s="281"/>
      <c r="K291" s="281"/>
    </row>
    <row r="292" spans="4:11" s="7" customFormat="1" x14ac:dyDescent="0.3">
      <c r="D292" s="281"/>
      <c r="E292" s="274"/>
      <c r="F292" s="274"/>
      <c r="G292" s="281"/>
      <c r="H292" s="199"/>
      <c r="I292" s="281"/>
      <c r="J292" s="281"/>
      <c r="K292" s="281"/>
    </row>
    <row r="293" spans="4:11" s="7" customFormat="1" x14ac:dyDescent="0.3">
      <c r="D293" s="281"/>
      <c r="E293" s="274"/>
      <c r="F293" s="274"/>
      <c r="G293" s="281"/>
      <c r="H293" s="199"/>
      <c r="I293" s="281"/>
      <c r="J293" s="281"/>
      <c r="K293" s="281"/>
    </row>
    <row r="294" spans="4:11" s="7" customFormat="1" x14ac:dyDescent="0.3">
      <c r="D294" s="281"/>
      <c r="E294" s="274"/>
      <c r="F294" s="274"/>
      <c r="G294" s="281"/>
      <c r="H294" s="199"/>
      <c r="I294" s="281"/>
      <c r="J294" s="281"/>
      <c r="K294" s="281"/>
    </row>
    <row r="295" spans="4:11" s="7" customFormat="1" x14ac:dyDescent="0.3">
      <c r="D295" s="281"/>
      <c r="E295" s="274"/>
      <c r="F295" s="274"/>
      <c r="G295" s="281"/>
      <c r="H295" s="199"/>
      <c r="I295" s="281"/>
      <c r="J295" s="281"/>
      <c r="K295" s="281"/>
    </row>
    <row r="296" spans="4:11" s="7" customFormat="1" x14ac:dyDescent="0.3">
      <c r="D296" s="281"/>
      <c r="E296" s="274"/>
      <c r="F296" s="274"/>
      <c r="G296" s="281"/>
      <c r="H296" s="199"/>
      <c r="I296" s="281"/>
      <c r="J296" s="281"/>
      <c r="K296" s="281"/>
    </row>
    <row r="297" spans="4:11" s="7" customFormat="1" x14ac:dyDescent="0.3">
      <c r="D297" s="281"/>
      <c r="E297" s="274"/>
      <c r="F297" s="274"/>
      <c r="G297" s="281"/>
      <c r="H297" s="199"/>
      <c r="I297" s="281"/>
      <c r="J297" s="281"/>
      <c r="K297" s="281"/>
    </row>
    <row r="298" spans="4:11" s="7" customFormat="1" x14ac:dyDescent="0.3">
      <c r="D298" s="281"/>
      <c r="E298" s="274"/>
      <c r="F298" s="274"/>
      <c r="G298" s="281"/>
      <c r="H298" s="199"/>
      <c r="I298" s="281"/>
      <c r="J298" s="281"/>
      <c r="K298" s="281"/>
    </row>
    <row r="299" spans="4:11" s="7" customFormat="1" x14ac:dyDescent="0.3">
      <c r="D299" s="281"/>
      <c r="E299" s="274"/>
      <c r="F299" s="274"/>
      <c r="G299" s="281"/>
      <c r="H299" s="199"/>
      <c r="I299" s="281"/>
      <c r="J299" s="281"/>
      <c r="K299" s="281"/>
    </row>
    <row r="300" spans="4:11" s="7" customFormat="1" x14ac:dyDescent="0.3">
      <c r="D300" s="281"/>
      <c r="E300" s="274"/>
      <c r="F300" s="274"/>
      <c r="G300" s="281"/>
      <c r="H300" s="199"/>
      <c r="I300" s="281"/>
      <c r="J300" s="281"/>
      <c r="K300" s="281"/>
    </row>
    <row r="301" spans="4:11" s="7" customFormat="1" x14ac:dyDescent="0.3">
      <c r="D301" s="281"/>
      <c r="E301" s="274"/>
      <c r="F301" s="274"/>
      <c r="G301" s="281"/>
      <c r="H301" s="199"/>
      <c r="I301" s="281"/>
      <c r="J301" s="281"/>
      <c r="K301" s="281"/>
    </row>
    <row r="302" spans="4:11" s="7" customFormat="1" x14ac:dyDescent="0.3">
      <c r="D302" s="281"/>
      <c r="E302" s="274"/>
      <c r="F302" s="274"/>
      <c r="G302" s="281"/>
      <c r="H302" s="199"/>
      <c r="I302" s="281"/>
      <c r="J302" s="281"/>
      <c r="K302" s="281"/>
    </row>
    <row r="303" spans="4:11" s="7" customFormat="1" x14ac:dyDescent="0.3">
      <c r="D303" s="281"/>
      <c r="E303" s="274"/>
      <c r="F303" s="274"/>
      <c r="G303" s="281"/>
      <c r="H303" s="199"/>
      <c r="I303" s="281"/>
      <c r="J303" s="281"/>
      <c r="K303" s="281"/>
    </row>
    <row r="304" spans="4:11" s="7" customFormat="1" x14ac:dyDescent="0.3">
      <c r="D304" s="281"/>
      <c r="E304" s="274"/>
      <c r="F304" s="274"/>
      <c r="G304" s="281"/>
      <c r="H304" s="199"/>
      <c r="I304" s="281"/>
      <c r="J304" s="281"/>
      <c r="K304" s="281"/>
    </row>
    <row r="305" spans="4:11" s="7" customFormat="1" x14ac:dyDescent="0.3">
      <c r="D305" s="281"/>
      <c r="E305" s="274"/>
      <c r="F305" s="274"/>
      <c r="G305" s="281"/>
      <c r="H305" s="199"/>
      <c r="I305" s="281"/>
      <c r="J305" s="281"/>
      <c r="K305" s="281"/>
    </row>
    <row r="306" spans="4:11" s="7" customFormat="1" x14ac:dyDescent="0.3">
      <c r="D306" s="281"/>
      <c r="E306" s="274"/>
      <c r="F306" s="274"/>
      <c r="G306" s="281"/>
      <c r="H306" s="199"/>
      <c r="I306" s="281"/>
      <c r="J306" s="281"/>
      <c r="K306" s="281"/>
    </row>
    <row r="307" spans="4:11" s="7" customFormat="1" x14ac:dyDescent="0.3">
      <c r="D307" s="281"/>
      <c r="E307" s="274"/>
      <c r="F307" s="274"/>
      <c r="G307" s="281"/>
      <c r="H307" s="199"/>
      <c r="I307" s="281"/>
      <c r="J307" s="281"/>
      <c r="K307" s="281"/>
    </row>
    <row r="308" spans="4:11" s="7" customFormat="1" x14ac:dyDescent="0.3">
      <c r="D308" s="281"/>
      <c r="E308" s="274"/>
      <c r="F308" s="274"/>
      <c r="G308" s="281"/>
      <c r="H308" s="199"/>
      <c r="I308" s="281"/>
      <c r="J308" s="281"/>
      <c r="K308" s="281"/>
    </row>
    <row r="309" spans="4:11" s="7" customFormat="1" x14ac:dyDescent="0.3">
      <c r="D309" s="281"/>
      <c r="E309" s="274"/>
      <c r="F309" s="274"/>
      <c r="G309" s="281"/>
      <c r="H309" s="199"/>
      <c r="I309" s="281"/>
      <c r="J309" s="281"/>
      <c r="K309" s="281"/>
    </row>
    <row r="310" spans="4:11" s="7" customFormat="1" x14ac:dyDescent="0.3">
      <c r="D310" s="281"/>
      <c r="E310" s="274"/>
      <c r="F310" s="274"/>
      <c r="G310" s="281"/>
      <c r="H310" s="199"/>
      <c r="I310" s="281"/>
      <c r="J310" s="281"/>
      <c r="K310" s="281"/>
    </row>
    <row r="311" spans="4:11" s="7" customFormat="1" x14ac:dyDescent="0.3">
      <c r="D311" s="281"/>
      <c r="E311" s="274"/>
      <c r="F311" s="274"/>
      <c r="G311" s="281"/>
      <c r="H311" s="199"/>
      <c r="I311" s="281"/>
      <c r="J311" s="281"/>
      <c r="K311" s="281"/>
    </row>
    <row r="312" spans="4:11" s="7" customFormat="1" x14ac:dyDescent="0.3">
      <c r="D312" s="281"/>
      <c r="E312" s="274"/>
      <c r="F312" s="274"/>
      <c r="G312" s="281"/>
      <c r="H312" s="199"/>
      <c r="I312" s="281"/>
      <c r="J312" s="281"/>
      <c r="K312" s="281"/>
    </row>
    <row r="313" spans="4:11" s="7" customFormat="1" x14ac:dyDescent="0.3">
      <c r="D313" s="281"/>
      <c r="E313" s="274"/>
      <c r="F313" s="274"/>
      <c r="G313" s="281"/>
      <c r="H313" s="199"/>
      <c r="I313" s="281"/>
      <c r="J313" s="281"/>
      <c r="K313" s="281"/>
    </row>
    <row r="314" spans="4:11" s="7" customFormat="1" x14ac:dyDescent="0.3">
      <c r="D314" s="281"/>
      <c r="E314" s="274"/>
      <c r="F314" s="274"/>
      <c r="G314" s="281"/>
      <c r="H314" s="199"/>
      <c r="I314" s="281"/>
      <c r="J314" s="281"/>
      <c r="K314" s="281"/>
    </row>
    <row r="315" spans="4:11" s="7" customFormat="1" x14ac:dyDescent="0.3">
      <c r="D315" s="281"/>
      <c r="E315" s="274"/>
      <c r="F315" s="274"/>
      <c r="G315" s="281"/>
      <c r="H315" s="199"/>
      <c r="I315" s="281"/>
      <c r="J315" s="281"/>
      <c r="K315" s="281"/>
    </row>
    <row r="316" spans="4:11" s="7" customFormat="1" x14ac:dyDescent="0.3">
      <c r="D316" s="281"/>
      <c r="E316" s="274"/>
      <c r="F316" s="274"/>
      <c r="G316" s="281"/>
      <c r="H316" s="199"/>
      <c r="I316" s="281"/>
      <c r="J316" s="281"/>
      <c r="K316" s="281"/>
    </row>
    <row r="317" spans="4:11" s="7" customFormat="1" x14ac:dyDescent="0.3">
      <c r="D317" s="281"/>
      <c r="E317" s="274"/>
      <c r="F317" s="274"/>
      <c r="G317" s="281"/>
      <c r="H317" s="199"/>
      <c r="I317" s="281"/>
      <c r="J317" s="281"/>
      <c r="K317" s="281"/>
    </row>
    <row r="318" spans="4:11" s="7" customFormat="1" x14ac:dyDescent="0.3">
      <c r="D318" s="281"/>
      <c r="E318" s="274"/>
      <c r="F318" s="274"/>
      <c r="G318" s="281"/>
      <c r="H318" s="199"/>
      <c r="I318" s="281"/>
      <c r="J318" s="281"/>
      <c r="K318" s="281"/>
    </row>
    <row r="319" spans="4:11" s="7" customFormat="1" x14ac:dyDescent="0.3">
      <c r="D319" s="281"/>
      <c r="E319" s="274"/>
      <c r="F319" s="274"/>
      <c r="G319" s="281"/>
      <c r="H319" s="199"/>
      <c r="I319" s="281"/>
      <c r="J319" s="281"/>
      <c r="K319" s="281"/>
    </row>
    <row r="320" spans="4:11" s="7" customFormat="1" x14ac:dyDescent="0.3">
      <c r="D320" s="281"/>
      <c r="E320" s="274"/>
      <c r="F320" s="274"/>
      <c r="G320" s="281"/>
      <c r="H320" s="199"/>
      <c r="I320" s="281"/>
      <c r="J320" s="281"/>
      <c r="K320" s="281"/>
    </row>
    <row r="321" spans="4:11" s="7" customFormat="1" x14ac:dyDescent="0.3">
      <c r="D321" s="281"/>
      <c r="E321" s="274"/>
      <c r="F321" s="274"/>
      <c r="G321" s="281"/>
      <c r="H321" s="199"/>
      <c r="I321" s="281"/>
      <c r="J321" s="281"/>
      <c r="K321" s="281"/>
    </row>
    <row r="322" spans="4:11" s="7" customFormat="1" x14ac:dyDescent="0.3">
      <c r="D322" s="281"/>
      <c r="E322" s="274"/>
      <c r="F322" s="274"/>
      <c r="G322" s="281"/>
      <c r="H322" s="199"/>
      <c r="I322" s="281"/>
      <c r="J322" s="281"/>
      <c r="K322" s="281"/>
    </row>
    <row r="323" spans="4:11" s="7" customFormat="1" x14ac:dyDescent="0.3">
      <c r="D323" s="281"/>
      <c r="E323" s="274"/>
      <c r="F323" s="274"/>
      <c r="G323" s="281"/>
      <c r="H323" s="199"/>
      <c r="I323" s="281"/>
      <c r="J323" s="281"/>
      <c r="K323" s="281"/>
    </row>
    <row r="324" spans="4:11" s="7" customFormat="1" x14ac:dyDescent="0.3">
      <c r="D324" s="281"/>
      <c r="E324" s="274"/>
      <c r="F324" s="274"/>
      <c r="G324" s="281"/>
      <c r="H324" s="199"/>
      <c r="I324" s="281"/>
      <c r="J324" s="281"/>
      <c r="K324" s="281"/>
    </row>
    <row r="325" spans="4:11" s="7" customFormat="1" x14ac:dyDescent="0.3">
      <c r="D325" s="281"/>
      <c r="E325" s="274"/>
      <c r="F325" s="274"/>
      <c r="G325" s="281"/>
      <c r="H325" s="199"/>
      <c r="I325" s="281"/>
      <c r="J325" s="281"/>
      <c r="K325" s="281"/>
    </row>
    <row r="326" spans="4:11" s="7" customFormat="1" x14ac:dyDescent="0.3">
      <c r="D326" s="281"/>
      <c r="E326" s="274"/>
      <c r="F326" s="274"/>
      <c r="G326" s="281"/>
      <c r="H326" s="199"/>
      <c r="I326" s="281"/>
      <c r="J326" s="281"/>
      <c r="K326" s="281"/>
    </row>
    <row r="327" spans="4:11" s="7" customFormat="1" x14ac:dyDescent="0.3">
      <c r="D327" s="281"/>
      <c r="E327" s="274"/>
      <c r="F327" s="274"/>
      <c r="G327" s="281"/>
      <c r="H327" s="199"/>
      <c r="I327" s="281"/>
      <c r="J327" s="281"/>
      <c r="K327" s="281"/>
    </row>
    <row r="328" spans="4:11" s="7" customFormat="1" x14ac:dyDescent="0.3">
      <c r="D328" s="281"/>
      <c r="E328" s="274"/>
      <c r="F328" s="274"/>
      <c r="G328" s="281"/>
      <c r="H328" s="199"/>
      <c r="I328" s="281"/>
      <c r="J328" s="281"/>
      <c r="K328" s="281"/>
    </row>
    <row r="329" spans="4:11" s="7" customFormat="1" x14ac:dyDescent="0.3">
      <c r="D329" s="281"/>
      <c r="E329" s="274"/>
      <c r="F329" s="274"/>
      <c r="G329" s="281"/>
      <c r="H329" s="199"/>
      <c r="I329" s="281"/>
      <c r="J329" s="281"/>
      <c r="K329" s="281"/>
    </row>
    <row r="330" spans="4:11" s="7" customFormat="1" x14ac:dyDescent="0.3">
      <c r="D330" s="281"/>
      <c r="E330" s="274"/>
      <c r="F330" s="274"/>
      <c r="G330" s="281"/>
      <c r="H330" s="199"/>
      <c r="I330" s="281"/>
      <c r="J330" s="281"/>
      <c r="K330" s="281"/>
    </row>
    <row r="331" spans="4:11" s="7" customFormat="1" x14ac:dyDescent="0.3">
      <c r="D331" s="281"/>
      <c r="E331" s="274"/>
      <c r="F331" s="274"/>
      <c r="G331" s="281"/>
      <c r="H331" s="199"/>
      <c r="I331" s="281"/>
      <c r="J331" s="281"/>
      <c r="K331" s="281"/>
    </row>
    <row r="332" spans="4:11" s="7" customFormat="1" x14ac:dyDescent="0.3">
      <c r="D332" s="281"/>
      <c r="E332" s="274"/>
      <c r="F332" s="274"/>
      <c r="G332" s="281"/>
      <c r="H332" s="199"/>
      <c r="I332" s="281"/>
      <c r="J332" s="281"/>
      <c r="K332" s="281"/>
    </row>
    <row r="333" spans="4:11" s="7" customFormat="1" x14ac:dyDescent="0.3">
      <c r="D333" s="281"/>
      <c r="E333" s="274"/>
      <c r="F333" s="274"/>
      <c r="G333" s="281"/>
      <c r="H333" s="199"/>
      <c r="I333" s="281"/>
      <c r="J333" s="281"/>
      <c r="K333" s="281"/>
    </row>
    <row r="334" spans="4:11" s="7" customFormat="1" x14ac:dyDescent="0.3">
      <c r="D334" s="281"/>
      <c r="E334" s="274"/>
      <c r="F334" s="274"/>
      <c r="G334" s="281"/>
      <c r="H334" s="199"/>
      <c r="I334" s="281"/>
      <c r="J334" s="281"/>
      <c r="K334" s="281"/>
    </row>
    <row r="335" spans="4:11" s="7" customFormat="1" x14ac:dyDescent="0.3">
      <c r="D335" s="281"/>
      <c r="E335" s="274"/>
      <c r="F335" s="274"/>
      <c r="G335" s="281"/>
      <c r="H335" s="199"/>
      <c r="I335" s="281"/>
      <c r="J335" s="281"/>
      <c r="K335" s="281"/>
    </row>
    <row r="336" spans="4:11" s="7" customFormat="1" x14ac:dyDescent="0.3">
      <c r="D336" s="281"/>
      <c r="E336" s="274"/>
      <c r="F336" s="274"/>
      <c r="G336" s="281"/>
      <c r="H336" s="199"/>
      <c r="I336" s="281"/>
      <c r="J336" s="281"/>
      <c r="K336" s="281"/>
    </row>
    <row r="337" spans="4:11" s="7" customFormat="1" x14ac:dyDescent="0.3">
      <c r="D337" s="281"/>
      <c r="E337" s="274"/>
      <c r="F337" s="274"/>
      <c r="G337" s="281"/>
      <c r="H337" s="199"/>
      <c r="I337" s="281"/>
      <c r="J337" s="281"/>
      <c r="K337" s="281"/>
    </row>
    <row r="338" spans="4:11" s="7" customFormat="1" x14ac:dyDescent="0.3">
      <c r="D338" s="281"/>
      <c r="E338" s="274"/>
      <c r="F338" s="274"/>
      <c r="G338" s="281"/>
      <c r="H338" s="199"/>
      <c r="I338" s="281"/>
      <c r="J338" s="281"/>
      <c r="K338" s="281"/>
    </row>
    <row r="339" spans="4:11" s="7" customFormat="1" x14ac:dyDescent="0.3">
      <c r="D339" s="281"/>
      <c r="E339" s="274"/>
      <c r="F339" s="274"/>
      <c r="G339" s="281"/>
      <c r="H339" s="199"/>
      <c r="I339" s="281"/>
      <c r="J339" s="281"/>
      <c r="K339" s="281"/>
    </row>
    <row r="340" spans="4:11" s="7" customFormat="1" x14ac:dyDescent="0.3">
      <c r="D340" s="281"/>
      <c r="E340" s="274"/>
      <c r="F340" s="274"/>
      <c r="G340" s="281"/>
      <c r="H340" s="199"/>
      <c r="I340" s="281"/>
      <c r="J340" s="281"/>
      <c r="K340" s="281"/>
    </row>
    <row r="341" spans="4:11" s="7" customFormat="1" x14ac:dyDescent="0.3">
      <c r="D341" s="281"/>
      <c r="E341" s="274"/>
      <c r="F341" s="274"/>
      <c r="G341" s="281"/>
      <c r="H341" s="199"/>
      <c r="I341" s="281"/>
      <c r="J341" s="281"/>
      <c r="K341" s="281"/>
    </row>
    <row r="342" spans="4:11" s="7" customFormat="1" x14ac:dyDescent="0.3">
      <c r="D342" s="281"/>
      <c r="E342" s="274"/>
      <c r="F342" s="274"/>
      <c r="G342" s="281"/>
      <c r="H342" s="199"/>
      <c r="I342" s="281"/>
      <c r="J342" s="281"/>
      <c r="K342" s="281"/>
    </row>
    <row r="343" spans="4:11" s="7" customFormat="1" x14ac:dyDescent="0.3">
      <c r="D343" s="281"/>
      <c r="E343" s="274"/>
      <c r="F343" s="274"/>
      <c r="G343" s="281"/>
      <c r="H343" s="199"/>
      <c r="I343" s="281"/>
      <c r="J343" s="281"/>
      <c r="K343" s="281"/>
    </row>
    <row r="344" spans="4:11" s="7" customFormat="1" x14ac:dyDescent="0.3">
      <c r="D344" s="281"/>
      <c r="E344" s="274"/>
      <c r="F344" s="274"/>
      <c r="G344" s="281"/>
      <c r="H344" s="199"/>
      <c r="I344" s="281"/>
      <c r="J344" s="281"/>
      <c r="K344" s="281"/>
    </row>
    <row r="345" spans="4:11" s="7" customFormat="1" x14ac:dyDescent="0.3">
      <c r="D345" s="281"/>
      <c r="E345" s="274"/>
      <c r="F345" s="274"/>
      <c r="G345" s="281"/>
      <c r="H345" s="199"/>
      <c r="I345" s="281"/>
      <c r="J345" s="281"/>
      <c r="K345" s="281"/>
    </row>
    <row r="346" spans="4:11" s="7" customFormat="1" x14ac:dyDescent="0.3">
      <c r="D346" s="281"/>
      <c r="E346" s="274"/>
      <c r="F346" s="274"/>
      <c r="G346" s="281"/>
      <c r="H346" s="199"/>
      <c r="I346" s="281"/>
      <c r="J346" s="281"/>
      <c r="K346" s="281"/>
    </row>
    <row r="347" spans="4:11" s="7" customFormat="1" x14ac:dyDescent="0.3">
      <c r="D347" s="281"/>
      <c r="E347" s="274"/>
      <c r="F347" s="274"/>
      <c r="G347" s="281"/>
      <c r="H347" s="199"/>
      <c r="I347" s="281"/>
      <c r="J347" s="281"/>
      <c r="K347" s="281"/>
    </row>
    <row r="348" spans="4:11" s="7" customFormat="1" x14ac:dyDescent="0.3">
      <c r="D348" s="281"/>
      <c r="E348" s="274"/>
      <c r="F348" s="274"/>
      <c r="G348" s="281"/>
      <c r="H348" s="199"/>
      <c r="I348" s="281"/>
      <c r="J348" s="281"/>
      <c r="K348" s="281"/>
    </row>
    <row r="349" spans="4:11" s="7" customFormat="1" x14ac:dyDescent="0.3">
      <c r="D349" s="281"/>
      <c r="E349" s="274"/>
      <c r="F349" s="274"/>
      <c r="G349" s="281"/>
      <c r="H349" s="199"/>
      <c r="I349" s="281"/>
      <c r="J349" s="281"/>
      <c r="K349" s="281"/>
    </row>
    <row r="350" spans="4:11" s="7" customFormat="1" x14ac:dyDescent="0.3">
      <c r="D350" s="281"/>
      <c r="E350" s="274"/>
      <c r="F350" s="274"/>
      <c r="G350" s="281"/>
      <c r="H350" s="199"/>
      <c r="I350" s="281"/>
      <c r="J350" s="281"/>
      <c r="K350" s="281"/>
    </row>
    <row r="351" spans="4:11" s="7" customFormat="1" x14ac:dyDescent="0.3">
      <c r="D351" s="281"/>
      <c r="E351" s="274"/>
      <c r="F351" s="274"/>
      <c r="G351" s="281"/>
      <c r="H351" s="199"/>
      <c r="I351" s="281"/>
      <c r="J351" s="281"/>
      <c r="K351" s="281"/>
    </row>
    <row r="352" spans="4:11" s="7" customFormat="1" x14ac:dyDescent="0.3">
      <c r="D352" s="281"/>
      <c r="E352" s="274"/>
      <c r="F352" s="274"/>
      <c r="G352" s="281"/>
      <c r="H352" s="199"/>
      <c r="I352" s="281"/>
      <c r="J352" s="281"/>
      <c r="K352" s="281"/>
    </row>
    <row r="353" spans="4:11" s="7" customFormat="1" x14ac:dyDescent="0.3">
      <c r="D353" s="281"/>
      <c r="E353" s="274"/>
      <c r="F353" s="274"/>
      <c r="G353" s="281"/>
      <c r="H353" s="199"/>
      <c r="I353" s="281"/>
      <c r="J353" s="281"/>
      <c r="K353" s="281"/>
    </row>
    <row r="354" spans="4:11" s="7" customFormat="1" x14ac:dyDescent="0.3">
      <c r="D354" s="281"/>
      <c r="E354" s="274"/>
      <c r="F354" s="274"/>
      <c r="G354" s="281"/>
      <c r="H354" s="199"/>
      <c r="I354" s="281"/>
      <c r="J354" s="281"/>
      <c r="K354" s="281"/>
    </row>
    <row r="355" spans="4:11" s="7" customFormat="1" x14ac:dyDescent="0.3">
      <c r="D355" s="281"/>
      <c r="E355" s="274"/>
      <c r="F355" s="274"/>
      <c r="G355" s="281"/>
      <c r="H355" s="199"/>
      <c r="I355" s="281"/>
      <c r="J355" s="281"/>
      <c r="K355" s="281"/>
    </row>
    <row r="356" spans="4:11" s="7" customFormat="1" x14ac:dyDescent="0.3">
      <c r="D356" s="281"/>
      <c r="E356" s="274"/>
      <c r="F356" s="274"/>
      <c r="G356" s="281"/>
      <c r="H356" s="199"/>
      <c r="I356" s="281"/>
      <c r="J356" s="281"/>
      <c r="K356" s="281"/>
    </row>
    <row r="357" spans="4:11" s="7" customFormat="1" x14ac:dyDescent="0.3">
      <c r="D357" s="281"/>
      <c r="E357" s="274"/>
      <c r="F357" s="274"/>
      <c r="G357" s="281"/>
      <c r="H357" s="199"/>
      <c r="I357" s="281"/>
      <c r="J357" s="281"/>
      <c r="K357" s="281"/>
    </row>
    <row r="358" spans="4:11" s="7" customFormat="1" x14ac:dyDescent="0.3">
      <c r="D358" s="281"/>
      <c r="E358" s="274"/>
      <c r="F358" s="274"/>
      <c r="G358" s="281"/>
      <c r="H358" s="199"/>
      <c r="I358" s="281"/>
      <c r="J358" s="281"/>
      <c r="K358" s="281"/>
    </row>
    <row r="359" spans="4:11" s="7" customFormat="1" x14ac:dyDescent="0.3">
      <c r="D359" s="281"/>
      <c r="E359" s="274"/>
      <c r="F359" s="274"/>
      <c r="G359" s="281"/>
      <c r="H359" s="199"/>
      <c r="I359" s="281"/>
      <c r="J359" s="281"/>
      <c r="K359" s="281"/>
    </row>
    <row r="360" spans="4:11" s="7" customFormat="1" x14ac:dyDescent="0.3">
      <c r="D360" s="281"/>
      <c r="E360" s="274"/>
      <c r="F360" s="274"/>
      <c r="G360" s="281"/>
      <c r="H360" s="199"/>
      <c r="I360" s="281"/>
      <c r="J360" s="281"/>
      <c r="K360" s="281"/>
    </row>
    <row r="361" spans="4:11" s="7" customFormat="1" x14ac:dyDescent="0.3">
      <c r="D361" s="281"/>
      <c r="E361" s="274"/>
      <c r="F361" s="274"/>
      <c r="G361" s="281"/>
      <c r="H361" s="199"/>
      <c r="I361" s="281"/>
      <c r="J361" s="281"/>
      <c r="K361" s="281"/>
    </row>
    <row r="362" spans="4:11" s="7" customFormat="1" x14ac:dyDescent="0.3">
      <c r="D362" s="281"/>
      <c r="E362" s="274"/>
      <c r="F362" s="274"/>
      <c r="G362" s="281"/>
      <c r="H362" s="199"/>
      <c r="I362" s="281"/>
      <c r="J362" s="281"/>
      <c r="K362" s="281"/>
    </row>
    <row r="363" spans="4:11" s="7" customFormat="1" x14ac:dyDescent="0.3">
      <c r="D363" s="281"/>
      <c r="E363" s="274"/>
      <c r="F363" s="274"/>
      <c r="G363" s="281"/>
      <c r="H363" s="199"/>
      <c r="I363" s="281"/>
      <c r="J363" s="281"/>
      <c r="K363" s="281"/>
    </row>
    <row r="364" spans="4:11" s="7" customFormat="1" x14ac:dyDescent="0.3">
      <c r="D364" s="281"/>
      <c r="E364" s="274"/>
      <c r="F364" s="274"/>
      <c r="G364" s="281"/>
      <c r="H364" s="199"/>
      <c r="I364" s="281"/>
      <c r="J364" s="281"/>
      <c r="K364" s="281"/>
    </row>
    <row r="365" spans="4:11" s="7" customFormat="1" x14ac:dyDescent="0.3">
      <c r="D365" s="281"/>
      <c r="E365" s="274"/>
      <c r="F365" s="274"/>
      <c r="G365" s="281"/>
      <c r="H365" s="199"/>
      <c r="I365" s="281"/>
      <c r="J365" s="281"/>
      <c r="K365" s="281"/>
    </row>
    <row r="366" spans="4:11" s="7" customFormat="1" x14ac:dyDescent="0.3">
      <c r="D366" s="281"/>
      <c r="E366" s="274"/>
      <c r="F366" s="274"/>
      <c r="G366" s="281"/>
      <c r="H366" s="199"/>
      <c r="I366" s="281"/>
      <c r="J366" s="281"/>
      <c r="K366" s="281"/>
    </row>
    <row r="367" spans="4:11" s="7" customFormat="1" x14ac:dyDescent="0.3">
      <c r="D367" s="281"/>
      <c r="E367" s="274"/>
      <c r="F367" s="274"/>
      <c r="G367" s="281"/>
      <c r="H367" s="199"/>
      <c r="I367" s="281"/>
      <c r="J367" s="281"/>
      <c r="K367" s="281"/>
    </row>
    <row r="368" spans="4:11" s="7" customFormat="1" x14ac:dyDescent="0.3">
      <c r="D368" s="281"/>
      <c r="E368" s="274"/>
      <c r="F368" s="274"/>
      <c r="G368" s="281"/>
      <c r="H368" s="199"/>
      <c r="I368" s="281"/>
      <c r="J368" s="281"/>
      <c r="K368" s="281"/>
    </row>
    <row r="369" spans="4:11" s="7" customFormat="1" x14ac:dyDescent="0.3">
      <c r="D369" s="281"/>
      <c r="E369" s="274"/>
      <c r="F369" s="274"/>
      <c r="G369" s="281"/>
      <c r="H369" s="199"/>
      <c r="I369" s="281"/>
      <c r="J369" s="281"/>
      <c r="K369" s="281"/>
    </row>
    <row r="370" spans="4:11" s="7" customFormat="1" x14ac:dyDescent="0.3">
      <c r="D370" s="281"/>
      <c r="E370" s="274"/>
      <c r="F370" s="274"/>
      <c r="G370" s="281"/>
      <c r="H370" s="199"/>
      <c r="I370" s="281"/>
      <c r="J370" s="281"/>
      <c r="K370" s="281"/>
    </row>
    <row r="371" spans="4:11" s="7" customFormat="1" x14ac:dyDescent="0.3">
      <c r="D371" s="281"/>
      <c r="E371" s="274"/>
      <c r="F371" s="274"/>
      <c r="G371" s="281"/>
      <c r="H371" s="199"/>
      <c r="I371" s="281"/>
      <c r="J371" s="281"/>
      <c r="K371" s="281"/>
    </row>
    <row r="372" spans="4:11" s="7" customFormat="1" x14ac:dyDescent="0.3">
      <c r="D372" s="281"/>
      <c r="E372" s="274"/>
      <c r="F372" s="274"/>
      <c r="G372" s="281"/>
      <c r="H372" s="199"/>
      <c r="I372" s="281"/>
      <c r="J372" s="281"/>
      <c r="K372" s="281"/>
    </row>
    <row r="373" spans="4:11" s="7" customFormat="1" x14ac:dyDescent="0.3">
      <c r="D373" s="281"/>
      <c r="E373" s="274"/>
      <c r="F373" s="274"/>
      <c r="G373" s="281"/>
      <c r="H373" s="199"/>
      <c r="I373" s="281"/>
      <c r="J373" s="281"/>
      <c r="K373" s="281"/>
    </row>
    <row r="374" spans="4:11" s="7" customFormat="1" x14ac:dyDescent="0.3">
      <c r="D374" s="281"/>
      <c r="E374" s="274"/>
      <c r="F374" s="274"/>
      <c r="G374" s="281"/>
      <c r="H374" s="199"/>
      <c r="I374" s="281"/>
      <c r="J374" s="281"/>
      <c r="K374" s="281"/>
    </row>
    <row r="375" spans="4:11" s="7" customFormat="1" x14ac:dyDescent="0.3">
      <c r="D375" s="281"/>
      <c r="E375" s="274"/>
      <c r="F375" s="274"/>
      <c r="G375" s="281"/>
      <c r="H375" s="199"/>
      <c r="I375" s="281"/>
      <c r="J375" s="281"/>
      <c r="K375" s="281"/>
    </row>
    <row r="376" spans="4:11" s="7" customFormat="1" x14ac:dyDescent="0.3">
      <c r="D376" s="281"/>
      <c r="E376" s="274"/>
      <c r="F376" s="274"/>
      <c r="G376" s="281"/>
      <c r="H376" s="199"/>
      <c r="I376" s="281"/>
      <c r="J376" s="281"/>
      <c r="K376" s="281"/>
    </row>
    <row r="377" spans="4:11" s="7" customFormat="1" x14ac:dyDescent="0.3">
      <c r="D377" s="281"/>
      <c r="E377" s="274"/>
      <c r="F377" s="274"/>
      <c r="G377" s="281"/>
      <c r="H377" s="199"/>
      <c r="I377" s="281"/>
      <c r="J377" s="281"/>
      <c r="K377" s="281"/>
    </row>
    <row r="378" spans="4:11" s="7" customFormat="1" x14ac:dyDescent="0.3">
      <c r="D378" s="281"/>
      <c r="E378" s="274"/>
      <c r="F378" s="274"/>
      <c r="G378" s="281"/>
      <c r="H378" s="199"/>
      <c r="I378" s="281"/>
      <c r="J378" s="281"/>
      <c r="K378" s="281"/>
    </row>
    <row r="379" spans="4:11" s="7" customFormat="1" x14ac:dyDescent="0.3">
      <c r="D379" s="281"/>
      <c r="E379" s="274"/>
      <c r="F379" s="274"/>
      <c r="G379" s="281"/>
      <c r="H379" s="199"/>
      <c r="I379" s="281"/>
      <c r="J379" s="281"/>
      <c r="K379" s="281"/>
    </row>
    <row r="380" spans="4:11" s="7" customFormat="1" x14ac:dyDescent="0.3">
      <c r="D380" s="281"/>
      <c r="E380" s="274"/>
      <c r="F380" s="274"/>
      <c r="G380" s="281"/>
      <c r="H380" s="199"/>
      <c r="I380" s="281"/>
      <c r="J380" s="281"/>
      <c r="K380" s="281"/>
    </row>
    <row r="381" spans="4:11" s="7" customFormat="1" x14ac:dyDescent="0.3">
      <c r="D381" s="281"/>
      <c r="E381" s="274"/>
      <c r="F381" s="274"/>
      <c r="G381" s="281"/>
      <c r="H381" s="199"/>
      <c r="I381" s="281"/>
      <c r="J381" s="281"/>
      <c r="K381" s="281"/>
    </row>
    <row r="382" spans="4:11" s="7" customFormat="1" x14ac:dyDescent="0.3">
      <c r="D382" s="281"/>
      <c r="E382" s="274"/>
      <c r="F382" s="274"/>
      <c r="G382" s="281"/>
      <c r="H382" s="199"/>
      <c r="I382" s="281"/>
      <c r="J382" s="281"/>
      <c r="K382" s="281"/>
    </row>
    <row r="383" spans="4:11" s="7" customFormat="1" x14ac:dyDescent="0.3">
      <c r="D383" s="281"/>
      <c r="E383" s="274"/>
      <c r="F383" s="274"/>
      <c r="G383" s="281"/>
      <c r="H383" s="199"/>
      <c r="I383" s="281"/>
      <c r="J383" s="281"/>
      <c r="K383" s="281"/>
    </row>
    <row r="384" spans="4:11" s="7" customFormat="1" x14ac:dyDescent="0.3">
      <c r="D384" s="281"/>
      <c r="E384" s="274"/>
      <c r="F384" s="274"/>
      <c r="G384" s="281"/>
      <c r="H384" s="199"/>
      <c r="I384" s="281"/>
      <c r="J384" s="281"/>
      <c r="K384" s="281"/>
    </row>
    <row r="385" spans="4:11" s="7" customFormat="1" x14ac:dyDescent="0.3">
      <c r="D385" s="281"/>
      <c r="E385" s="274"/>
      <c r="F385" s="274"/>
      <c r="G385" s="281"/>
      <c r="H385" s="199"/>
      <c r="I385" s="281"/>
      <c r="J385" s="281"/>
      <c r="K385" s="281"/>
    </row>
    <row r="386" spans="4:11" s="7" customFormat="1" x14ac:dyDescent="0.3">
      <c r="D386" s="281"/>
      <c r="E386" s="274"/>
      <c r="F386" s="274"/>
      <c r="G386" s="281"/>
      <c r="H386" s="199"/>
      <c r="I386" s="281"/>
      <c r="J386" s="281"/>
      <c r="K386" s="281"/>
    </row>
    <row r="387" spans="4:11" s="7" customFormat="1" x14ac:dyDescent="0.3">
      <c r="D387" s="281"/>
      <c r="E387" s="274"/>
      <c r="F387" s="274"/>
      <c r="G387" s="281"/>
      <c r="H387" s="199"/>
      <c r="I387" s="281"/>
      <c r="J387" s="281"/>
      <c r="K387" s="281"/>
    </row>
    <row r="388" spans="4:11" s="7" customFormat="1" x14ac:dyDescent="0.3">
      <c r="D388" s="281"/>
      <c r="E388" s="274"/>
      <c r="F388" s="274"/>
      <c r="G388" s="281"/>
      <c r="H388" s="199"/>
      <c r="I388" s="281"/>
      <c r="J388" s="281"/>
      <c r="K388" s="281"/>
    </row>
    <row r="389" spans="4:11" s="7" customFormat="1" x14ac:dyDescent="0.3">
      <c r="D389" s="281"/>
      <c r="E389" s="274"/>
      <c r="F389" s="274"/>
      <c r="G389" s="281"/>
      <c r="H389" s="199"/>
      <c r="I389" s="281"/>
      <c r="J389" s="281"/>
      <c r="K389" s="281"/>
    </row>
    <row r="390" spans="4:11" s="7" customFormat="1" x14ac:dyDescent="0.3">
      <c r="D390" s="281"/>
      <c r="E390" s="274"/>
      <c r="F390" s="274"/>
      <c r="G390" s="281"/>
      <c r="H390" s="199"/>
      <c r="I390" s="281"/>
      <c r="J390" s="281"/>
      <c r="K390" s="281"/>
    </row>
    <row r="391" spans="4:11" s="7" customFormat="1" x14ac:dyDescent="0.3">
      <c r="D391" s="281"/>
      <c r="E391" s="274"/>
      <c r="F391" s="274"/>
      <c r="G391" s="281"/>
      <c r="H391" s="199"/>
      <c r="I391" s="281"/>
      <c r="J391" s="281"/>
      <c r="K391" s="281"/>
    </row>
    <row r="392" spans="4:11" s="7" customFormat="1" x14ac:dyDescent="0.3">
      <c r="D392" s="281"/>
      <c r="E392" s="274"/>
      <c r="F392" s="274"/>
      <c r="G392" s="281"/>
      <c r="H392" s="199"/>
      <c r="I392" s="281"/>
      <c r="J392" s="281"/>
      <c r="K392" s="281"/>
    </row>
    <row r="393" spans="4:11" s="7" customFormat="1" x14ac:dyDescent="0.3">
      <c r="D393" s="281"/>
      <c r="E393" s="274"/>
      <c r="F393" s="274"/>
      <c r="G393" s="281"/>
      <c r="H393" s="199"/>
      <c r="I393" s="281"/>
      <c r="J393" s="281"/>
      <c r="K393" s="281"/>
    </row>
    <row r="394" spans="4:11" s="7" customFormat="1" x14ac:dyDescent="0.3">
      <c r="D394" s="281"/>
      <c r="E394" s="274"/>
      <c r="F394" s="274"/>
      <c r="G394" s="281"/>
      <c r="H394" s="199"/>
      <c r="I394" s="281"/>
      <c r="J394" s="281"/>
      <c r="K394" s="281"/>
    </row>
    <row r="395" spans="4:11" s="7" customFormat="1" x14ac:dyDescent="0.3">
      <c r="D395" s="281"/>
      <c r="E395" s="274"/>
      <c r="F395" s="274"/>
      <c r="G395" s="281"/>
      <c r="H395" s="199"/>
      <c r="I395" s="281"/>
      <c r="J395" s="281"/>
      <c r="K395" s="281"/>
    </row>
    <row r="396" spans="4:11" s="7" customFormat="1" x14ac:dyDescent="0.3">
      <c r="D396" s="281"/>
      <c r="E396" s="274"/>
      <c r="F396" s="274"/>
      <c r="G396" s="281"/>
      <c r="H396" s="199"/>
      <c r="I396" s="281"/>
      <c r="J396" s="281"/>
      <c r="K396" s="281"/>
    </row>
    <row r="397" spans="4:11" s="7" customFormat="1" x14ac:dyDescent="0.3">
      <c r="D397" s="281"/>
      <c r="E397" s="274"/>
      <c r="F397" s="274"/>
      <c r="G397" s="281"/>
      <c r="H397" s="199"/>
      <c r="I397" s="281"/>
      <c r="J397" s="281"/>
      <c r="K397" s="281"/>
    </row>
    <row r="398" spans="4:11" s="7" customFormat="1" x14ac:dyDescent="0.3">
      <c r="D398" s="281"/>
      <c r="E398" s="274"/>
      <c r="F398" s="274"/>
      <c r="G398" s="281"/>
      <c r="H398" s="199"/>
      <c r="I398" s="281"/>
      <c r="J398" s="281"/>
      <c r="K398" s="281"/>
    </row>
    <row r="399" spans="4:11" s="7" customFormat="1" x14ac:dyDescent="0.3">
      <c r="D399" s="281"/>
      <c r="E399" s="274"/>
      <c r="F399" s="274"/>
      <c r="G399" s="281"/>
      <c r="H399" s="199"/>
      <c r="I399" s="281"/>
      <c r="J399" s="281"/>
      <c r="K399" s="281"/>
    </row>
    <row r="400" spans="4:11" s="7" customFormat="1" x14ac:dyDescent="0.3">
      <c r="D400" s="281"/>
      <c r="E400" s="274"/>
      <c r="F400" s="274"/>
      <c r="G400" s="281"/>
      <c r="H400" s="199"/>
      <c r="I400" s="281"/>
      <c r="J400" s="281"/>
      <c r="K400" s="281"/>
    </row>
    <row r="401" spans="4:11" s="7" customFormat="1" x14ac:dyDescent="0.3">
      <c r="D401" s="281"/>
      <c r="E401" s="274"/>
      <c r="F401" s="274"/>
      <c r="G401" s="281"/>
      <c r="H401" s="199"/>
      <c r="I401" s="281"/>
      <c r="J401" s="281"/>
      <c r="K401" s="281"/>
    </row>
    <row r="402" spans="4:11" s="7" customFormat="1" x14ac:dyDescent="0.3">
      <c r="D402" s="281"/>
      <c r="E402" s="274"/>
      <c r="F402" s="274"/>
      <c r="G402" s="281"/>
      <c r="H402" s="199"/>
      <c r="I402" s="281"/>
      <c r="J402" s="281"/>
      <c r="K402" s="281"/>
    </row>
    <row r="403" spans="4:11" s="7" customFormat="1" x14ac:dyDescent="0.3">
      <c r="D403" s="281"/>
      <c r="E403" s="274"/>
      <c r="F403" s="274"/>
      <c r="G403" s="281"/>
      <c r="H403" s="199"/>
      <c r="I403" s="281"/>
      <c r="J403" s="281"/>
      <c r="K403" s="281"/>
    </row>
    <row r="404" spans="4:11" s="7" customFormat="1" x14ac:dyDescent="0.3">
      <c r="D404" s="281"/>
      <c r="E404" s="274"/>
      <c r="F404" s="274"/>
      <c r="G404" s="281"/>
      <c r="H404" s="199"/>
      <c r="I404" s="281"/>
      <c r="J404" s="281"/>
      <c r="K404" s="281"/>
    </row>
    <row r="405" spans="4:11" s="7" customFormat="1" x14ac:dyDescent="0.3">
      <c r="D405" s="281"/>
      <c r="E405" s="274"/>
      <c r="F405" s="274"/>
      <c r="G405" s="281"/>
      <c r="H405" s="199"/>
      <c r="I405" s="281"/>
      <c r="J405" s="281"/>
      <c r="K405" s="281"/>
    </row>
    <row r="406" spans="4:11" s="7" customFormat="1" x14ac:dyDescent="0.3">
      <c r="D406" s="281"/>
      <c r="E406" s="274"/>
      <c r="F406" s="274"/>
      <c r="G406" s="281"/>
      <c r="H406" s="199"/>
      <c r="I406" s="281"/>
      <c r="J406" s="281"/>
      <c r="K406" s="281"/>
    </row>
    <row r="407" spans="4:11" s="7" customFormat="1" x14ac:dyDescent="0.3">
      <c r="D407" s="281"/>
      <c r="E407" s="274"/>
      <c r="F407" s="274"/>
      <c r="G407" s="281"/>
      <c r="H407" s="199"/>
      <c r="I407" s="281"/>
      <c r="J407" s="281"/>
      <c r="K407" s="281"/>
    </row>
    <row r="408" spans="4:11" s="7" customFormat="1" x14ac:dyDescent="0.3">
      <c r="D408" s="281"/>
      <c r="E408" s="274"/>
      <c r="F408" s="274"/>
      <c r="G408" s="281"/>
      <c r="H408" s="199"/>
      <c r="I408" s="281"/>
      <c r="J408" s="281"/>
      <c r="K408" s="281"/>
    </row>
    <row r="409" spans="4:11" s="7" customFormat="1" x14ac:dyDescent="0.3">
      <c r="D409" s="281"/>
      <c r="E409" s="274"/>
      <c r="F409" s="274"/>
      <c r="G409" s="281"/>
      <c r="H409" s="199"/>
      <c r="I409" s="281"/>
      <c r="J409" s="281"/>
      <c r="K409" s="281"/>
    </row>
    <row r="410" spans="4:11" s="7" customFormat="1" x14ac:dyDescent="0.3">
      <c r="D410" s="281"/>
      <c r="E410" s="274"/>
      <c r="F410" s="274"/>
      <c r="G410" s="281"/>
      <c r="H410" s="199"/>
      <c r="I410" s="281"/>
      <c r="J410" s="281"/>
      <c r="K410" s="281"/>
    </row>
    <row r="411" spans="4:11" s="7" customFormat="1" x14ac:dyDescent="0.3">
      <c r="D411" s="281"/>
      <c r="E411" s="274"/>
      <c r="F411" s="274"/>
      <c r="G411" s="281"/>
      <c r="H411" s="199"/>
      <c r="I411" s="281"/>
      <c r="J411" s="281"/>
      <c r="K411" s="281"/>
    </row>
    <row r="412" spans="4:11" s="7" customFormat="1" x14ac:dyDescent="0.3">
      <c r="D412" s="281"/>
      <c r="E412" s="274"/>
      <c r="F412" s="274"/>
      <c r="G412" s="281"/>
      <c r="H412" s="199"/>
      <c r="I412" s="281"/>
      <c r="J412" s="281"/>
      <c r="K412" s="281"/>
    </row>
    <row r="413" spans="4:11" s="7" customFormat="1" x14ac:dyDescent="0.3">
      <c r="D413" s="281"/>
      <c r="E413" s="274"/>
      <c r="F413" s="274"/>
      <c r="G413" s="281"/>
      <c r="H413" s="199"/>
      <c r="I413" s="281"/>
      <c r="J413" s="281"/>
      <c r="K413" s="281"/>
    </row>
    <row r="414" spans="4:11" s="7" customFormat="1" x14ac:dyDescent="0.3">
      <c r="D414" s="281"/>
      <c r="E414" s="274"/>
      <c r="F414" s="274"/>
      <c r="G414" s="281"/>
      <c r="H414" s="199"/>
      <c r="I414" s="281"/>
      <c r="J414" s="281"/>
      <c r="K414" s="281"/>
    </row>
    <row r="415" spans="4:11" s="7" customFormat="1" x14ac:dyDescent="0.3">
      <c r="D415" s="281"/>
      <c r="E415" s="274"/>
      <c r="F415" s="274"/>
      <c r="G415" s="281"/>
      <c r="H415" s="199"/>
      <c r="I415" s="281"/>
      <c r="J415" s="281"/>
      <c r="K415" s="281"/>
    </row>
    <row r="416" spans="4:11" s="7" customFormat="1" x14ac:dyDescent="0.3">
      <c r="D416" s="281"/>
      <c r="E416" s="274"/>
      <c r="F416" s="274"/>
      <c r="G416" s="281"/>
      <c r="H416" s="199"/>
      <c r="I416" s="281"/>
      <c r="J416" s="281"/>
      <c r="K416" s="281"/>
    </row>
    <row r="417" spans="4:11" s="7" customFormat="1" x14ac:dyDescent="0.3">
      <c r="D417" s="281"/>
      <c r="E417" s="274"/>
      <c r="F417" s="274"/>
      <c r="G417" s="281"/>
      <c r="H417" s="199"/>
      <c r="I417" s="281"/>
      <c r="J417" s="281"/>
      <c r="K417" s="281"/>
    </row>
    <row r="418" spans="4:11" s="7" customFormat="1" x14ac:dyDescent="0.3">
      <c r="D418" s="281"/>
      <c r="E418" s="274"/>
      <c r="F418" s="274"/>
      <c r="G418" s="281"/>
      <c r="H418" s="199"/>
      <c r="I418" s="281"/>
      <c r="J418" s="281"/>
      <c r="K418" s="281"/>
    </row>
    <row r="419" spans="4:11" s="7" customFormat="1" x14ac:dyDescent="0.3">
      <c r="D419" s="281"/>
      <c r="E419" s="274"/>
      <c r="F419" s="274"/>
      <c r="G419" s="281"/>
      <c r="H419" s="199"/>
      <c r="I419" s="281"/>
      <c r="J419" s="281"/>
      <c r="K419" s="281"/>
    </row>
    <row r="420" spans="4:11" s="7" customFormat="1" x14ac:dyDescent="0.3">
      <c r="D420" s="281"/>
      <c r="E420" s="274"/>
      <c r="F420" s="274"/>
      <c r="G420" s="281"/>
      <c r="H420" s="199"/>
      <c r="I420" s="281"/>
      <c r="J420" s="281"/>
      <c r="K420" s="281"/>
    </row>
    <row r="421" spans="4:11" s="7" customFormat="1" x14ac:dyDescent="0.3">
      <c r="D421" s="281"/>
      <c r="E421" s="274"/>
      <c r="F421" s="274"/>
      <c r="G421" s="281"/>
      <c r="H421" s="199"/>
      <c r="I421" s="281"/>
      <c r="J421" s="281"/>
      <c r="K421" s="281"/>
    </row>
    <row r="422" spans="4:11" s="7" customFormat="1" x14ac:dyDescent="0.3">
      <c r="D422" s="281"/>
      <c r="E422" s="274"/>
      <c r="F422" s="274"/>
      <c r="G422" s="281"/>
      <c r="H422" s="199"/>
      <c r="I422" s="281"/>
      <c r="J422" s="281"/>
      <c r="K422" s="281"/>
    </row>
    <row r="423" spans="4:11" s="7" customFormat="1" x14ac:dyDescent="0.3">
      <c r="D423" s="281"/>
      <c r="E423" s="274"/>
      <c r="F423" s="274"/>
      <c r="G423" s="281"/>
      <c r="H423" s="199"/>
      <c r="I423" s="281"/>
      <c r="J423" s="281"/>
      <c r="K423" s="281"/>
    </row>
    <row r="424" spans="4:11" s="7" customFormat="1" x14ac:dyDescent="0.3">
      <c r="D424" s="281"/>
      <c r="E424" s="274"/>
      <c r="F424" s="274"/>
      <c r="G424" s="281"/>
      <c r="H424" s="199"/>
      <c r="I424" s="281"/>
      <c r="J424" s="281"/>
      <c r="K424" s="281"/>
    </row>
    <row r="425" spans="4:11" s="7" customFormat="1" x14ac:dyDescent="0.3">
      <c r="D425" s="281"/>
      <c r="E425" s="274"/>
      <c r="F425" s="274"/>
      <c r="G425" s="281"/>
      <c r="H425" s="199"/>
      <c r="I425" s="281"/>
      <c r="J425" s="281"/>
      <c r="K425" s="281"/>
    </row>
    <row r="426" spans="4:11" s="7" customFormat="1" x14ac:dyDescent="0.3">
      <c r="D426" s="281"/>
      <c r="E426" s="274"/>
      <c r="F426" s="274"/>
      <c r="G426" s="281"/>
      <c r="H426" s="199"/>
      <c r="I426" s="281"/>
      <c r="J426" s="281"/>
      <c r="K426" s="281"/>
    </row>
    <row r="427" spans="4:11" s="7" customFormat="1" x14ac:dyDescent="0.3">
      <c r="D427" s="281"/>
      <c r="E427" s="274"/>
      <c r="F427" s="274"/>
      <c r="G427" s="281"/>
      <c r="H427" s="199"/>
      <c r="I427" s="281"/>
      <c r="J427" s="281"/>
      <c r="K427" s="281"/>
    </row>
    <row r="428" spans="4:11" s="7" customFormat="1" x14ac:dyDescent="0.3">
      <c r="D428" s="281"/>
      <c r="E428" s="274"/>
      <c r="F428" s="274"/>
      <c r="G428" s="281"/>
      <c r="H428" s="199"/>
      <c r="I428" s="281"/>
      <c r="J428" s="281"/>
      <c r="K428" s="281"/>
    </row>
    <row r="429" spans="4:11" s="7" customFormat="1" x14ac:dyDescent="0.3">
      <c r="D429" s="281"/>
      <c r="E429" s="274"/>
      <c r="F429" s="274"/>
      <c r="G429" s="281"/>
      <c r="H429" s="199"/>
      <c r="I429" s="281"/>
      <c r="J429" s="281"/>
      <c r="K429" s="281"/>
    </row>
    <row r="430" spans="4:11" s="7" customFormat="1" x14ac:dyDescent="0.3">
      <c r="D430" s="281"/>
      <c r="E430" s="274"/>
      <c r="F430" s="274"/>
      <c r="G430" s="281"/>
      <c r="H430" s="199"/>
      <c r="I430" s="281"/>
      <c r="J430" s="281"/>
      <c r="K430" s="281"/>
    </row>
    <row r="431" spans="4:11" s="7" customFormat="1" x14ac:dyDescent="0.3">
      <c r="D431" s="281"/>
      <c r="E431" s="274"/>
      <c r="F431" s="274"/>
      <c r="G431" s="281"/>
      <c r="H431" s="199"/>
      <c r="I431" s="281"/>
      <c r="J431" s="281"/>
      <c r="K431" s="281"/>
    </row>
    <row r="432" spans="4:11" s="7" customFormat="1" x14ac:dyDescent="0.3">
      <c r="D432" s="281"/>
      <c r="E432" s="274"/>
      <c r="F432" s="274"/>
      <c r="G432" s="281"/>
      <c r="H432" s="199"/>
      <c r="I432" s="281"/>
      <c r="J432" s="281"/>
      <c r="K432" s="281"/>
    </row>
    <row r="433" spans="4:11" s="7" customFormat="1" x14ac:dyDescent="0.3">
      <c r="D433" s="281"/>
      <c r="E433" s="274"/>
      <c r="F433" s="274"/>
      <c r="G433" s="281"/>
      <c r="H433" s="199"/>
      <c r="I433" s="281"/>
      <c r="J433" s="281"/>
      <c r="K433" s="281"/>
    </row>
    <row r="434" spans="4:11" s="7" customFormat="1" x14ac:dyDescent="0.3">
      <c r="D434" s="281"/>
      <c r="E434" s="274"/>
      <c r="F434" s="274"/>
      <c r="G434" s="281"/>
      <c r="H434" s="199"/>
      <c r="I434" s="281"/>
      <c r="J434" s="281"/>
      <c r="K434" s="281"/>
    </row>
    <row r="435" spans="4:11" s="7" customFormat="1" x14ac:dyDescent="0.3">
      <c r="D435" s="281"/>
      <c r="E435" s="274"/>
      <c r="F435" s="274"/>
      <c r="G435" s="281"/>
      <c r="H435" s="199"/>
      <c r="I435" s="281"/>
      <c r="J435" s="281"/>
      <c r="K435" s="281"/>
    </row>
    <row r="436" spans="4:11" s="7" customFormat="1" x14ac:dyDescent="0.3">
      <c r="D436" s="281"/>
      <c r="E436" s="274"/>
      <c r="F436" s="274"/>
      <c r="G436" s="281"/>
      <c r="H436" s="199"/>
      <c r="I436" s="281"/>
      <c r="J436" s="281"/>
      <c r="K436" s="281"/>
    </row>
    <row r="437" spans="4:11" s="7" customFormat="1" x14ac:dyDescent="0.3">
      <c r="D437" s="281"/>
      <c r="E437" s="274"/>
      <c r="F437" s="274"/>
      <c r="G437" s="281"/>
      <c r="H437" s="199"/>
      <c r="I437" s="281"/>
      <c r="J437" s="281"/>
      <c r="K437" s="281"/>
    </row>
    <row r="438" spans="4:11" s="7" customFormat="1" x14ac:dyDescent="0.3">
      <c r="D438" s="281"/>
      <c r="E438" s="274"/>
      <c r="F438" s="274"/>
      <c r="G438" s="281"/>
      <c r="H438" s="199"/>
      <c r="I438" s="281"/>
      <c r="J438" s="281"/>
      <c r="K438" s="281"/>
    </row>
    <row r="439" spans="4:11" s="7" customFormat="1" x14ac:dyDescent="0.3">
      <c r="D439" s="281"/>
      <c r="E439" s="274"/>
      <c r="F439" s="274"/>
      <c r="G439" s="281"/>
      <c r="H439" s="199"/>
      <c r="I439" s="281"/>
      <c r="J439" s="281"/>
      <c r="K439" s="281"/>
    </row>
    <row r="440" spans="4:11" s="7" customFormat="1" x14ac:dyDescent="0.3">
      <c r="D440" s="281"/>
      <c r="E440" s="274"/>
      <c r="F440" s="274"/>
      <c r="G440" s="281"/>
      <c r="H440" s="199"/>
      <c r="I440" s="281"/>
      <c r="J440" s="281"/>
      <c r="K440" s="281"/>
    </row>
    <row r="441" spans="4:11" s="7" customFormat="1" x14ac:dyDescent="0.3">
      <c r="D441" s="281"/>
      <c r="E441" s="274"/>
      <c r="F441" s="274"/>
      <c r="G441" s="281"/>
      <c r="H441" s="199"/>
      <c r="I441" s="281"/>
      <c r="J441" s="281"/>
      <c r="K441" s="281"/>
    </row>
    <row r="442" spans="4:11" s="7" customFormat="1" x14ac:dyDescent="0.3">
      <c r="D442" s="281"/>
      <c r="E442" s="274"/>
      <c r="F442" s="274"/>
      <c r="G442" s="281"/>
      <c r="H442" s="199"/>
      <c r="I442" s="281"/>
      <c r="J442" s="281"/>
      <c r="K442" s="281"/>
    </row>
    <row r="443" spans="4:11" s="7" customFormat="1" x14ac:dyDescent="0.3">
      <c r="D443" s="281"/>
      <c r="E443" s="274"/>
      <c r="F443" s="274"/>
      <c r="G443" s="281"/>
      <c r="H443" s="199"/>
      <c r="I443" s="281"/>
      <c r="J443" s="281"/>
      <c r="K443" s="281"/>
    </row>
    <row r="444" spans="4:11" s="7" customFormat="1" x14ac:dyDescent="0.3">
      <c r="D444" s="281"/>
      <c r="E444" s="274"/>
      <c r="F444" s="274"/>
      <c r="G444" s="281"/>
      <c r="H444" s="199"/>
      <c r="I444" s="281"/>
      <c r="J444" s="281"/>
      <c r="K444" s="281"/>
    </row>
    <row r="445" spans="4:11" s="7" customFormat="1" x14ac:dyDescent="0.3">
      <c r="D445" s="281"/>
      <c r="E445" s="274"/>
      <c r="F445" s="274"/>
      <c r="G445" s="281"/>
      <c r="H445" s="199"/>
      <c r="I445" s="281"/>
      <c r="J445" s="281"/>
      <c r="K445" s="281"/>
    </row>
    <row r="446" spans="4:11" s="7" customFormat="1" x14ac:dyDescent="0.3">
      <c r="D446" s="281"/>
      <c r="E446" s="274"/>
      <c r="F446" s="274"/>
      <c r="G446" s="281"/>
      <c r="H446" s="199"/>
      <c r="I446" s="281"/>
      <c r="J446" s="281"/>
      <c r="K446" s="281"/>
    </row>
    <row r="447" spans="4:11" s="7" customFormat="1" x14ac:dyDescent="0.3">
      <c r="D447" s="281"/>
      <c r="E447" s="274"/>
      <c r="F447" s="274"/>
      <c r="G447" s="281"/>
      <c r="H447" s="199"/>
      <c r="I447" s="281"/>
      <c r="J447" s="281"/>
      <c r="K447" s="281"/>
    </row>
    <row r="448" spans="4:11" s="7" customFormat="1" x14ac:dyDescent="0.3">
      <c r="D448" s="281"/>
      <c r="E448" s="274"/>
      <c r="F448" s="274"/>
      <c r="G448" s="281"/>
      <c r="H448" s="199"/>
      <c r="I448" s="281"/>
      <c r="J448" s="281"/>
      <c r="K448" s="281"/>
    </row>
    <row r="449" spans="4:11" s="7" customFormat="1" x14ac:dyDescent="0.3">
      <c r="D449" s="281"/>
      <c r="E449" s="274"/>
      <c r="F449" s="274"/>
      <c r="G449" s="281"/>
      <c r="H449" s="199"/>
      <c r="I449" s="281"/>
      <c r="J449" s="281"/>
      <c r="K449" s="281"/>
    </row>
    <row r="450" spans="4:11" s="7" customFormat="1" x14ac:dyDescent="0.3">
      <c r="D450" s="281"/>
      <c r="E450" s="274"/>
      <c r="F450" s="274"/>
      <c r="G450" s="281"/>
      <c r="H450" s="199"/>
      <c r="I450" s="281"/>
      <c r="J450" s="281"/>
      <c r="K450" s="281"/>
    </row>
    <row r="451" spans="4:11" s="7" customFormat="1" x14ac:dyDescent="0.3">
      <c r="D451" s="281"/>
      <c r="E451" s="274"/>
      <c r="F451" s="274"/>
      <c r="G451" s="281"/>
      <c r="H451" s="199"/>
      <c r="I451" s="281"/>
      <c r="J451" s="281"/>
      <c r="K451" s="281"/>
    </row>
    <row r="452" spans="4:11" s="7" customFormat="1" x14ac:dyDescent="0.3">
      <c r="D452" s="281"/>
      <c r="E452" s="274"/>
      <c r="F452" s="274"/>
      <c r="G452" s="281"/>
      <c r="H452" s="199"/>
      <c r="I452" s="281"/>
      <c r="J452" s="281"/>
      <c r="K452" s="281"/>
    </row>
    <row r="453" spans="4:11" s="7" customFormat="1" x14ac:dyDescent="0.3">
      <c r="D453" s="281"/>
      <c r="E453" s="274"/>
      <c r="F453" s="274"/>
      <c r="G453" s="281"/>
      <c r="H453" s="199"/>
      <c r="I453" s="281"/>
      <c r="J453" s="281"/>
      <c r="K453" s="281"/>
    </row>
    <row r="454" spans="4:11" s="7" customFormat="1" x14ac:dyDescent="0.3">
      <c r="D454" s="281"/>
      <c r="E454" s="274"/>
      <c r="F454" s="274"/>
      <c r="G454" s="281"/>
      <c r="H454" s="199"/>
      <c r="I454" s="281"/>
      <c r="J454" s="281"/>
      <c r="K454" s="281"/>
    </row>
    <row r="455" spans="4:11" s="7" customFormat="1" x14ac:dyDescent="0.3">
      <c r="D455" s="281"/>
      <c r="E455" s="274"/>
      <c r="F455" s="274"/>
      <c r="G455" s="281"/>
      <c r="H455" s="199"/>
      <c r="I455" s="281"/>
      <c r="J455" s="281"/>
      <c r="K455" s="281"/>
    </row>
    <row r="456" spans="4:11" s="7" customFormat="1" x14ac:dyDescent="0.3">
      <c r="D456" s="281"/>
      <c r="E456" s="274"/>
      <c r="F456" s="274"/>
      <c r="G456" s="281"/>
      <c r="H456" s="199"/>
      <c r="I456" s="281"/>
      <c r="J456" s="281"/>
      <c r="K456" s="281"/>
    </row>
    <row r="457" spans="4:11" s="7" customFormat="1" x14ac:dyDescent="0.3">
      <c r="D457" s="281"/>
      <c r="E457" s="274"/>
      <c r="F457" s="274"/>
      <c r="G457" s="281"/>
      <c r="H457" s="199"/>
      <c r="I457" s="281"/>
      <c r="J457" s="281"/>
      <c r="K457" s="281"/>
    </row>
    <row r="458" spans="4:11" s="7" customFormat="1" x14ac:dyDescent="0.3">
      <c r="D458" s="281"/>
      <c r="E458" s="274"/>
      <c r="F458" s="274"/>
      <c r="G458" s="281"/>
      <c r="H458" s="199"/>
      <c r="I458" s="281"/>
      <c r="J458" s="281"/>
      <c r="K458" s="281"/>
    </row>
    <row r="459" spans="4:11" s="7" customFormat="1" x14ac:dyDescent="0.3">
      <c r="D459" s="281"/>
      <c r="E459" s="274"/>
      <c r="F459" s="274"/>
      <c r="G459" s="281"/>
      <c r="H459" s="199"/>
      <c r="I459" s="281"/>
      <c r="J459" s="281"/>
      <c r="K459" s="281"/>
    </row>
    <row r="460" spans="4:11" s="7" customFormat="1" x14ac:dyDescent="0.3">
      <c r="D460" s="281"/>
      <c r="E460" s="274"/>
      <c r="F460" s="274"/>
      <c r="G460" s="281"/>
      <c r="H460" s="199"/>
      <c r="I460" s="281"/>
      <c r="J460" s="281"/>
      <c r="K460" s="281"/>
    </row>
    <row r="461" spans="4:11" s="7" customFormat="1" x14ac:dyDescent="0.3">
      <c r="D461" s="281"/>
      <c r="E461" s="274"/>
      <c r="F461" s="274"/>
      <c r="G461" s="281"/>
      <c r="H461" s="199"/>
      <c r="I461" s="281"/>
      <c r="J461" s="281"/>
      <c r="K461" s="281"/>
    </row>
    <row r="462" spans="4:11" s="7" customFormat="1" x14ac:dyDescent="0.3">
      <c r="D462" s="281"/>
      <c r="E462" s="274"/>
      <c r="F462" s="274"/>
      <c r="G462" s="281"/>
      <c r="H462" s="199"/>
      <c r="I462" s="281"/>
      <c r="J462" s="281"/>
      <c r="K462" s="281"/>
    </row>
    <row r="463" spans="4:11" s="7" customFormat="1" x14ac:dyDescent="0.3">
      <c r="D463" s="281"/>
      <c r="E463" s="274"/>
      <c r="F463" s="274"/>
      <c r="G463" s="281"/>
      <c r="H463" s="199"/>
      <c r="I463" s="281"/>
      <c r="J463" s="281"/>
      <c r="K463" s="281"/>
    </row>
    <row r="464" spans="4:11" s="7" customFormat="1" x14ac:dyDescent="0.3">
      <c r="D464" s="281"/>
      <c r="E464" s="274"/>
      <c r="F464" s="274"/>
      <c r="G464" s="281"/>
      <c r="H464" s="199"/>
      <c r="I464" s="281"/>
      <c r="J464" s="281"/>
      <c r="K464" s="281"/>
    </row>
    <row r="465" spans="4:11" s="7" customFormat="1" x14ac:dyDescent="0.3">
      <c r="D465" s="281"/>
      <c r="E465" s="274"/>
      <c r="F465" s="274"/>
      <c r="G465" s="281"/>
      <c r="H465" s="199"/>
      <c r="I465" s="281"/>
      <c r="J465" s="281"/>
      <c r="K465" s="281"/>
    </row>
    <row r="466" spans="4:11" s="7" customFormat="1" x14ac:dyDescent="0.3">
      <c r="D466" s="281"/>
      <c r="E466" s="274"/>
      <c r="F466" s="274"/>
      <c r="G466" s="281"/>
      <c r="H466" s="199"/>
      <c r="I466" s="281"/>
      <c r="J466" s="281"/>
      <c r="K466" s="281"/>
    </row>
    <row r="467" spans="4:11" s="7" customFormat="1" x14ac:dyDescent="0.3">
      <c r="D467" s="281"/>
      <c r="E467" s="274"/>
      <c r="F467" s="274"/>
      <c r="G467" s="281"/>
      <c r="H467" s="199"/>
      <c r="I467" s="281"/>
      <c r="J467" s="281"/>
      <c r="K467" s="281"/>
    </row>
    <row r="468" spans="4:11" s="7" customFormat="1" x14ac:dyDescent="0.3">
      <c r="D468" s="281"/>
      <c r="E468" s="274"/>
      <c r="F468" s="274"/>
      <c r="G468" s="281"/>
      <c r="H468" s="199"/>
      <c r="I468" s="281"/>
      <c r="J468" s="281"/>
      <c r="K468" s="281"/>
    </row>
    <row r="469" spans="4:11" s="7" customFormat="1" x14ac:dyDescent="0.3">
      <c r="D469" s="281"/>
      <c r="E469" s="274"/>
      <c r="F469" s="274"/>
      <c r="G469" s="281"/>
      <c r="H469" s="199"/>
      <c r="I469" s="281"/>
      <c r="J469" s="281"/>
      <c r="K469" s="281"/>
    </row>
    <row r="470" spans="4:11" s="7" customFormat="1" x14ac:dyDescent="0.3">
      <c r="D470" s="281"/>
      <c r="E470" s="274"/>
      <c r="F470" s="274"/>
      <c r="G470" s="281"/>
      <c r="H470" s="199"/>
      <c r="I470" s="281"/>
      <c r="J470" s="281"/>
      <c r="K470" s="281"/>
    </row>
    <row r="471" spans="4:11" s="7" customFormat="1" x14ac:dyDescent="0.3">
      <c r="D471" s="281"/>
      <c r="E471" s="274"/>
      <c r="F471" s="274"/>
      <c r="G471" s="281"/>
      <c r="H471" s="199"/>
      <c r="I471" s="281"/>
      <c r="J471" s="281"/>
      <c r="K471" s="281"/>
    </row>
    <row r="472" spans="4:11" s="7" customFormat="1" x14ac:dyDescent="0.3">
      <c r="D472" s="281"/>
      <c r="E472" s="274"/>
      <c r="F472" s="274"/>
      <c r="G472" s="281"/>
      <c r="H472" s="199"/>
      <c r="I472" s="281"/>
      <c r="J472" s="281"/>
      <c r="K472" s="281"/>
    </row>
    <row r="473" spans="4:11" s="7" customFormat="1" x14ac:dyDescent="0.3">
      <c r="D473" s="281"/>
      <c r="E473" s="274"/>
      <c r="F473" s="274"/>
      <c r="G473" s="281"/>
      <c r="H473" s="199"/>
      <c r="I473" s="281"/>
      <c r="J473" s="281"/>
      <c r="K473" s="281"/>
    </row>
    <row r="474" spans="4:11" s="7" customFormat="1" x14ac:dyDescent="0.3">
      <c r="D474" s="281"/>
      <c r="E474" s="274"/>
      <c r="F474" s="274"/>
      <c r="G474" s="281"/>
      <c r="H474" s="199"/>
      <c r="I474" s="281"/>
      <c r="J474" s="281"/>
      <c r="K474" s="281"/>
    </row>
    <row r="475" spans="4:11" s="7" customFormat="1" x14ac:dyDescent="0.3">
      <c r="D475" s="281"/>
      <c r="E475" s="274"/>
      <c r="F475" s="274"/>
      <c r="G475" s="281"/>
      <c r="H475" s="199"/>
      <c r="I475" s="281"/>
      <c r="J475" s="281"/>
      <c r="K475" s="281"/>
    </row>
    <row r="476" spans="4:11" s="7" customFormat="1" x14ac:dyDescent="0.3">
      <c r="D476" s="281"/>
      <c r="E476" s="274"/>
      <c r="F476" s="274"/>
      <c r="G476" s="281"/>
      <c r="H476" s="199"/>
      <c r="I476" s="281"/>
      <c r="J476" s="281"/>
      <c r="K476" s="281"/>
    </row>
    <row r="477" spans="4:11" s="7" customFormat="1" x14ac:dyDescent="0.3">
      <c r="D477" s="281"/>
      <c r="E477" s="274"/>
      <c r="F477" s="274"/>
      <c r="G477" s="281"/>
      <c r="H477" s="199"/>
      <c r="I477" s="281"/>
      <c r="J477" s="281"/>
      <c r="K477" s="281"/>
    </row>
    <row r="478" spans="4:11" s="7" customFormat="1" x14ac:dyDescent="0.3">
      <c r="D478" s="281"/>
      <c r="E478" s="274"/>
      <c r="F478" s="274"/>
      <c r="G478" s="281"/>
      <c r="H478" s="199"/>
      <c r="I478" s="281"/>
      <c r="J478" s="281"/>
      <c r="K478" s="281"/>
    </row>
    <row r="479" spans="4:11" s="7" customFormat="1" x14ac:dyDescent="0.3">
      <c r="D479" s="281"/>
      <c r="E479" s="274"/>
      <c r="F479" s="274"/>
      <c r="G479" s="281"/>
      <c r="H479" s="199"/>
      <c r="I479" s="281"/>
      <c r="J479" s="281"/>
      <c r="K479" s="281"/>
    </row>
    <row r="480" spans="4:11" s="7" customFormat="1" x14ac:dyDescent="0.3">
      <c r="D480" s="281"/>
      <c r="E480" s="274"/>
      <c r="F480" s="274"/>
      <c r="G480" s="281"/>
      <c r="H480" s="199"/>
      <c r="I480" s="281"/>
      <c r="J480" s="281"/>
      <c r="K480" s="281"/>
    </row>
    <row r="481" spans="4:11" s="7" customFormat="1" x14ac:dyDescent="0.3">
      <c r="D481" s="281"/>
      <c r="E481" s="274"/>
      <c r="F481" s="274"/>
      <c r="G481" s="281"/>
      <c r="H481" s="199"/>
      <c r="I481" s="281"/>
      <c r="J481" s="281"/>
      <c r="K481" s="281"/>
    </row>
    <row r="482" spans="4:11" s="7" customFormat="1" x14ac:dyDescent="0.3">
      <c r="D482" s="281"/>
      <c r="E482" s="274"/>
      <c r="F482" s="274"/>
      <c r="G482" s="281"/>
      <c r="H482" s="199"/>
      <c r="I482" s="281"/>
      <c r="J482" s="281"/>
      <c r="K482" s="281"/>
    </row>
    <row r="483" spans="4:11" s="7" customFormat="1" x14ac:dyDescent="0.3">
      <c r="D483" s="281"/>
      <c r="E483" s="274"/>
      <c r="F483" s="274"/>
      <c r="G483" s="281"/>
      <c r="H483" s="199"/>
      <c r="I483" s="281"/>
      <c r="J483" s="281"/>
      <c r="K483" s="281"/>
    </row>
    <row r="484" spans="4:11" s="7" customFormat="1" x14ac:dyDescent="0.3">
      <c r="D484" s="281"/>
      <c r="E484" s="274"/>
      <c r="F484" s="274"/>
      <c r="G484" s="281"/>
      <c r="H484" s="199"/>
      <c r="I484" s="281"/>
      <c r="J484" s="281"/>
      <c r="K484" s="281"/>
    </row>
    <row r="485" spans="4:11" s="7" customFormat="1" x14ac:dyDescent="0.3">
      <c r="D485" s="281"/>
      <c r="E485" s="274"/>
      <c r="F485" s="274"/>
      <c r="G485" s="281"/>
      <c r="H485" s="199"/>
      <c r="I485" s="281"/>
      <c r="J485" s="281"/>
      <c r="K485" s="281"/>
    </row>
    <row r="486" spans="4:11" s="7" customFormat="1" x14ac:dyDescent="0.3">
      <c r="D486" s="281"/>
      <c r="E486" s="274"/>
      <c r="F486" s="274"/>
      <c r="G486" s="281"/>
      <c r="H486" s="199"/>
      <c r="I486" s="281"/>
      <c r="J486" s="281"/>
      <c r="K486" s="281"/>
    </row>
    <row r="487" spans="4:11" s="7" customFormat="1" x14ac:dyDescent="0.3">
      <c r="D487" s="281"/>
      <c r="E487" s="274"/>
      <c r="F487" s="274"/>
      <c r="G487" s="281"/>
      <c r="H487" s="199"/>
      <c r="I487" s="281"/>
      <c r="J487" s="281"/>
      <c r="K487" s="281"/>
    </row>
    <row r="488" spans="4:11" s="7" customFormat="1" x14ac:dyDescent="0.3">
      <c r="D488" s="281"/>
      <c r="E488" s="274"/>
      <c r="F488" s="274"/>
      <c r="G488" s="281"/>
      <c r="H488" s="199"/>
      <c r="I488" s="281"/>
      <c r="J488" s="281"/>
      <c r="K488" s="281"/>
    </row>
    <row r="489" spans="4:11" s="7" customFormat="1" x14ac:dyDescent="0.3">
      <c r="D489" s="281"/>
      <c r="E489" s="274"/>
      <c r="F489" s="274"/>
      <c r="G489" s="281"/>
      <c r="H489" s="199"/>
      <c r="I489" s="281"/>
      <c r="J489" s="281"/>
      <c r="K489" s="281"/>
    </row>
    <row r="490" spans="4:11" s="7" customFormat="1" x14ac:dyDescent="0.3">
      <c r="D490" s="281"/>
      <c r="E490" s="274"/>
      <c r="F490" s="274"/>
      <c r="G490" s="281"/>
      <c r="H490" s="199"/>
      <c r="I490" s="281"/>
      <c r="J490" s="281"/>
      <c r="K490" s="281"/>
    </row>
    <row r="491" spans="4:11" s="7" customFormat="1" x14ac:dyDescent="0.3">
      <c r="D491" s="281"/>
      <c r="E491" s="274"/>
      <c r="F491" s="274"/>
      <c r="G491" s="281"/>
      <c r="H491" s="199"/>
      <c r="I491" s="281"/>
      <c r="J491" s="281"/>
      <c r="K491" s="281"/>
    </row>
    <row r="492" spans="4:11" s="7" customFormat="1" x14ac:dyDescent="0.3">
      <c r="D492" s="281"/>
      <c r="E492" s="274"/>
      <c r="F492" s="274"/>
      <c r="G492" s="281"/>
      <c r="H492" s="199"/>
      <c r="I492" s="281"/>
      <c r="J492" s="281"/>
      <c r="K492" s="281"/>
    </row>
    <row r="493" spans="4:11" s="7" customFormat="1" x14ac:dyDescent="0.3">
      <c r="D493" s="281"/>
      <c r="E493" s="274"/>
      <c r="F493" s="274"/>
      <c r="G493" s="281"/>
      <c r="H493" s="199"/>
      <c r="I493" s="281"/>
      <c r="J493" s="281"/>
      <c r="K493" s="281"/>
    </row>
    <row r="494" spans="4:11" s="7" customFormat="1" x14ac:dyDescent="0.3">
      <c r="D494" s="281"/>
      <c r="E494" s="274"/>
      <c r="F494" s="274"/>
      <c r="G494" s="281"/>
      <c r="H494" s="199"/>
      <c r="I494" s="281"/>
      <c r="J494" s="281"/>
      <c r="K494" s="281"/>
    </row>
    <row r="495" spans="4:11" s="7" customFormat="1" x14ac:dyDescent="0.3">
      <c r="D495" s="281"/>
      <c r="E495" s="274"/>
      <c r="F495" s="274"/>
      <c r="G495" s="281"/>
      <c r="H495" s="199"/>
      <c r="I495" s="281"/>
      <c r="J495" s="281"/>
      <c r="K495" s="281"/>
    </row>
    <row r="496" spans="4:11" s="7" customFormat="1" x14ac:dyDescent="0.3">
      <c r="D496" s="281"/>
      <c r="E496" s="274"/>
      <c r="F496" s="274"/>
      <c r="G496" s="281"/>
      <c r="H496" s="199"/>
      <c r="I496" s="281"/>
      <c r="J496" s="281"/>
      <c r="K496" s="281"/>
    </row>
    <row r="497" spans="4:11" s="7" customFormat="1" x14ac:dyDescent="0.3">
      <c r="D497" s="281"/>
      <c r="E497" s="274"/>
      <c r="F497" s="274"/>
      <c r="G497" s="281"/>
      <c r="H497" s="199"/>
      <c r="I497" s="281"/>
      <c r="J497" s="281"/>
      <c r="K497" s="281"/>
    </row>
    <row r="498" spans="4:11" s="7" customFormat="1" x14ac:dyDescent="0.3">
      <c r="D498" s="281"/>
      <c r="E498" s="274"/>
      <c r="F498" s="274"/>
      <c r="G498" s="281"/>
      <c r="H498" s="199"/>
      <c r="I498" s="281"/>
      <c r="J498" s="281"/>
      <c r="K498" s="281"/>
    </row>
    <row r="499" spans="4:11" s="7" customFormat="1" x14ac:dyDescent="0.3">
      <c r="D499" s="281"/>
      <c r="E499" s="274"/>
      <c r="F499" s="274"/>
      <c r="G499" s="281"/>
      <c r="H499" s="199"/>
      <c r="I499" s="281"/>
      <c r="J499" s="281"/>
      <c r="K499" s="281"/>
    </row>
    <row r="500" spans="4:11" s="7" customFormat="1" x14ac:dyDescent="0.3">
      <c r="D500" s="281"/>
      <c r="E500" s="274"/>
      <c r="F500" s="274"/>
      <c r="G500" s="281"/>
      <c r="H500" s="199"/>
      <c r="I500" s="281"/>
      <c r="J500" s="281"/>
      <c r="K500" s="281"/>
    </row>
    <row r="501" spans="4:11" s="7" customFormat="1" x14ac:dyDescent="0.3">
      <c r="D501" s="281"/>
      <c r="E501" s="274"/>
      <c r="F501" s="274"/>
      <c r="G501" s="281"/>
      <c r="H501" s="199"/>
      <c r="I501" s="281"/>
      <c r="J501" s="281"/>
      <c r="K501" s="281"/>
    </row>
    <row r="502" spans="4:11" s="7" customFormat="1" x14ac:dyDescent="0.3">
      <c r="D502" s="281"/>
      <c r="E502" s="274"/>
      <c r="F502" s="274"/>
      <c r="G502" s="281"/>
      <c r="H502" s="199"/>
      <c r="I502" s="281"/>
      <c r="J502" s="281"/>
      <c r="K502" s="281"/>
    </row>
    <row r="503" spans="4:11" s="7" customFormat="1" x14ac:dyDescent="0.3">
      <c r="D503" s="281"/>
      <c r="E503" s="274"/>
      <c r="F503" s="274"/>
      <c r="G503" s="281"/>
      <c r="H503" s="199"/>
      <c r="I503" s="281"/>
      <c r="J503" s="281"/>
      <c r="K503" s="281"/>
    </row>
    <row r="504" spans="4:11" s="7" customFormat="1" x14ac:dyDescent="0.3">
      <c r="D504" s="281"/>
      <c r="E504" s="274"/>
      <c r="F504" s="274"/>
      <c r="G504" s="281"/>
      <c r="H504" s="199"/>
      <c r="I504" s="281"/>
      <c r="J504" s="281"/>
      <c r="K504" s="281"/>
    </row>
    <row r="505" spans="4:11" s="7" customFormat="1" x14ac:dyDescent="0.3">
      <c r="D505" s="281"/>
      <c r="E505" s="274"/>
      <c r="F505" s="274"/>
      <c r="G505" s="281"/>
      <c r="H505" s="199"/>
      <c r="I505" s="281"/>
      <c r="J505" s="281"/>
      <c r="K505" s="281"/>
    </row>
    <row r="506" spans="4:11" s="7" customFormat="1" x14ac:dyDescent="0.3">
      <c r="D506" s="281"/>
      <c r="E506" s="274"/>
      <c r="F506" s="274"/>
      <c r="G506" s="281"/>
      <c r="H506" s="199"/>
      <c r="I506" s="281"/>
      <c r="J506" s="281"/>
      <c r="K506" s="281"/>
    </row>
    <row r="507" spans="4:11" s="7" customFormat="1" x14ac:dyDescent="0.3">
      <c r="D507" s="281"/>
      <c r="E507" s="274"/>
      <c r="F507" s="274"/>
      <c r="G507" s="281"/>
      <c r="H507" s="199"/>
      <c r="I507" s="281"/>
      <c r="J507" s="281"/>
      <c r="K507" s="281"/>
    </row>
    <row r="508" spans="4:11" s="7" customFormat="1" x14ac:dyDescent="0.3">
      <c r="D508" s="281"/>
      <c r="E508" s="274"/>
      <c r="F508" s="274"/>
      <c r="G508" s="281"/>
      <c r="H508" s="199"/>
      <c r="I508" s="281"/>
      <c r="J508" s="281"/>
      <c r="K508" s="281"/>
    </row>
    <row r="509" spans="4:11" s="7" customFormat="1" x14ac:dyDescent="0.3">
      <c r="D509" s="281"/>
      <c r="E509" s="274"/>
      <c r="F509" s="274"/>
      <c r="G509" s="281"/>
      <c r="H509" s="199"/>
      <c r="I509" s="281"/>
      <c r="J509" s="281"/>
      <c r="K509" s="281"/>
    </row>
    <row r="510" spans="4:11" s="7" customFormat="1" x14ac:dyDescent="0.3">
      <c r="D510" s="281"/>
      <c r="E510" s="274"/>
      <c r="F510" s="274"/>
      <c r="G510" s="281"/>
      <c r="H510" s="199"/>
      <c r="I510" s="281"/>
      <c r="J510" s="281"/>
      <c r="K510" s="281"/>
    </row>
    <row r="511" spans="4:11" s="7" customFormat="1" x14ac:dyDescent="0.3">
      <c r="D511" s="281"/>
      <c r="E511" s="274"/>
      <c r="F511" s="274"/>
      <c r="G511" s="281"/>
      <c r="H511" s="199"/>
      <c r="I511" s="281"/>
      <c r="J511" s="281"/>
      <c r="K511" s="281"/>
    </row>
    <row r="512" spans="4:11" s="7" customFormat="1" x14ac:dyDescent="0.3">
      <c r="D512" s="281"/>
      <c r="E512" s="274"/>
      <c r="F512" s="274"/>
      <c r="G512" s="281"/>
      <c r="H512" s="199"/>
      <c r="I512" s="281"/>
      <c r="J512" s="281"/>
      <c r="K512" s="281"/>
    </row>
    <row r="513" spans="4:11" s="7" customFormat="1" x14ac:dyDescent="0.3">
      <c r="D513" s="281"/>
      <c r="E513" s="274"/>
      <c r="F513" s="274"/>
      <c r="G513" s="281"/>
      <c r="H513" s="199"/>
      <c r="I513" s="281"/>
      <c r="J513" s="281"/>
      <c r="K513" s="281"/>
    </row>
    <row r="514" spans="4:11" s="7" customFormat="1" x14ac:dyDescent="0.3">
      <c r="D514" s="281"/>
      <c r="E514" s="274"/>
      <c r="F514" s="274"/>
      <c r="G514" s="281"/>
      <c r="H514" s="199"/>
      <c r="I514" s="281"/>
      <c r="J514" s="281"/>
      <c r="K514" s="281"/>
    </row>
    <row r="515" spans="4:11" s="7" customFormat="1" x14ac:dyDescent="0.3">
      <c r="D515" s="281"/>
      <c r="E515" s="274"/>
      <c r="F515" s="274"/>
      <c r="G515" s="281"/>
      <c r="H515" s="199"/>
      <c r="I515" s="281"/>
      <c r="J515" s="281"/>
      <c r="K515" s="281"/>
    </row>
    <row r="516" spans="4:11" s="7" customFormat="1" x14ac:dyDescent="0.3">
      <c r="D516" s="281"/>
      <c r="E516" s="274"/>
      <c r="F516" s="274"/>
      <c r="G516" s="281"/>
      <c r="H516" s="199"/>
      <c r="I516" s="281"/>
      <c r="J516" s="281"/>
      <c r="K516" s="281"/>
    </row>
    <row r="517" spans="4:11" s="7" customFormat="1" x14ac:dyDescent="0.3">
      <c r="D517" s="281"/>
      <c r="E517" s="274"/>
      <c r="F517" s="274"/>
      <c r="G517" s="281"/>
      <c r="H517" s="199"/>
      <c r="I517" s="281"/>
      <c r="J517" s="281"/>
      <c r="K517" s="281"/>
    </row>
    <row r="518" spans="4:11" s="7" customFormat="1" x14ac:dyDescent="0.3">
      <c r="D518" s="281"/>
      <c r="E518" s="274"/>
      <c r="F518" s="274"/>
      <c r="G518" s="281"/>
      <c r="H518" s="199"/>
      <c r="I518" s="281"/>
      <c r="J518" s="281"/>
      <c r="K518" s="281"/>
    </row>
    <row r="519" spans="4:11" s="7" customFormat="1" x14ac:dyDescent="0.3">
      <c r="D519" s="281"/>
      <c r="E519" s="274"/>
      <c r="F519" s="274"/>
      <c r="G519" s="281"/>
      <c r="H519" s="199"/>
      <c r="I519" s="281"/>
      <c r="J519" s="281"/>
      <c r="K519" s="281"/>
    </row>
    <row r="520" spans="4:11" s="7" customFormat="1" x14ac:dyDescent="0.3">
      <c r="D520" s="281"/>
      <c r="E520" s="274"/>
      <c r="F520" s="274"/>
      <c r="G520" s="281"/>
      <c r="H520" s="199"/>
      <c r="I520" s="281"/>
      <c r="J520" s="281"/>
      <c r="K520" s="281"/>
    </row>
    <row r="521" spans="4:11" s="7" customFormat="1" x14ac:dyDescent="0.3">
      <c r="D521" s="281"/>
      <c r="E521" s="274"/>
      <c r="F521" s="274"/>
      <c r="G521" s="281"/>
      <c r="H521" s="199"/>
      <c r="I521" s="281"/>
      <c r="J521" s="281"/>
      <c r="K521" s="281"/>
    </row>
    <row r="522" spans="4:11" s="7" customFormat="1" x14ac:dyDescent="0.3">
      <c r="D522" s="281"/>
      <c r="E522" s="274"/>
      <c r="F522" s="274"/>
      <c r="G522" s="281"/>
      <c r="H522" s="199"/>
      <c r="I522" s="281"/>
      <c r="J522" s="281"/>
      <c r="K522" s="281"/>
    </row>
    <row r="523" spans="4:11" s="7" customFormat="1" x14ac:dyDescent="0.3">
      <c r="D523" s="281"/>
      <c r="E523" s="274"/>
      <c r="F523" s="274"/>
      <c r="G523" s="281"/>
      <c r="H523" s="199"/>
      <c r="I523" s="281"/>
      <c r="J523" s="281"/>
      <c r="K523" s="281"/>
    </row>
    <row r="524" spans="4:11" s="7" customFormat="1" x14ac:dyDescent="0.3">
      <c r="D524" s="281"/>
      <c r="E524" s="274"/>
      <c r="F524" s="274"/>
      <c r="G524" s="281"/>
      <c r="H524" s="199"/>
      <c r="I524" s="281"/>
      <c r="J524" s="281"/>
      <c r="K524" s="281"/>
    </row>
    <row r="525" spans="4:11" s="7" customFormat="1" x14ac:dyDescent="0.3">
      <c r="D525" s="281"/>
      <c r="E525" s="274"/>
      <c r="F525" s="274"/>
      <c r="G525" s="281"/>
      <c r="H525" s="199"/>
      <c r="I525" s="281"/>
      <c r="J525" s="281"/>
      <c r="K525" s="281"/>
    </row>
    <row r="526" spans="4:11" s="7" customFormat="1" x14ac:dyDescent="0.3">
      <c r="D526" s="281"/>
      <c r="E526" s="274"/>
      <c r="F526" s="274"/>
      <c r="G526" s="281"/>
      <c r="H526" s="199"/>
      <c r="I526" s="281"/>
      <c r="J526" s="281"/>
      <c r="K526" s="281"/>
    </row>
    <row r="527" spans="4:11" s="7" customFormat="1" x14ac:dyDescent="0.3">
      <c r="D527" s="281"/>
      <c r="E527" s="274"/>
      <c r="F527" s="274"/>
      <c r="G527" s="281"/>
      <c r="H527" s="199"/>
      <c r="I527" s="281"/>
      <c r="J527" s="281"/>
      <c r="K527" s="281"/>
    </row>
    <row r="528" spans="4:11" s="7" customFormat="1" x14ac:dyDescent="0.3">
      <c r="D528" s="281"/>
      <c r="E528" s="274"/>
      <c r="F528" s="274"/>
      <c r="G528" s="281"/>
      <c r="H528" s="199"/>
      <c r="I528" s="281"/>
      <c r="J528" s="281"/>
      <c r="K528" s="281"/>
    </row>
    <row r="529" spans="4:11" s="7" customFormat="1" x14ac:dyDescent="0.3">
      <c r="D529" s="281"/>
      <c r="E529" s="274"/>
      <c r="F529" s="274"/>
      <c r="G529" s="281"/>
      <c r="H529" s="199"/>
      <c r="I529" s="281"/>
      <c r="J529" s="281"/>
      <c r="K529" s="281"/>
    </row>
    <row r="530" spans="4:11" s="7" customFormat="1" x14ac:dyDescent="0.3">
      <c r="D530" s="281"/>
      <c r="E530" s="274"/>
      <c r="F530" s="274"/>
      <c r="G530" s="281"/>
      <c r="H530" s="199"/>
      <c r="I530" s="281"/>
      <c r="J530" s="281"/>
      <c r="K530" s="281"/>
    </row>
    <row r="531" spans="4:11" s="7" customFormat="1" x14ac:dyDescent="0.3">
      <c r="D531" s="281"/>
      <c r="E531" s="274"/>
      <c r="F531" s="274"/>
      <c r="G531" s="281"/>
      <c r="H531" s="199"/>
      <c r="I531" s="281"/>
      <c r="J531" s="281"/>
      <c r="K531" s="281"/>
    </row>
    <row r="532" spans="4:11" s="7" customFormat="1" x14ac:dyDescent="0.3">
      <c r="D532" s="281"/>
      <c r="E532" s="274"/>
      <c r="F532" s="274"/>
      <c r="G532" s="281"/>
      <c r="H532" s="199"/>
      <c r="I532" s="281"/>
      <c r="J532" s="281"/>
      <c r="K532" s="281"/>
    </row>
    <row r="533" spans="4:11" s="7" customFormat="1" x14ac:dyDescent="0.3">
      <c r="D533" s="281"/>
      <c r="E533" s="274"/>
      <c r="F533" s="274"/>
      <c r="G533" s="281"/>
      <c r="H533" s="199"/>
      <c r="I533" s="281"/>
      <c r="J533" s="281"/>
      <c r="K533" s="281"/>
    </row>
    <row r="534" spans="4:11" s="7" customFormat="1" x14ac:dyDescent="0.3">
      <c r="D534" s="281"/>
      <c r="E534" s="274"/>
      <c r="F534" s="274"/>
      <c r="G534" s="281"/>
      <c r="H534" s="199"/>
      <c r="I534" s="281"/>
      <c r="J534" s="281"/>
      <c r="K534" s="281"/>
    </row>
    <row r="535" spans="4:11" s="7" customFormat="1" x14ac:dyDescent="0.3">
      <c r="D535" s="281"/>
      <c r="E535" s="274"/>
      <c r="F535" s="274"/>
      <c r="G535" s="281"/>
      <c r="H535" s="199"/>
      <c r="I535" s="281"/>
      <c r="J535" s="281"/>
      <c r="K535" s="281"/>
    </row>
    <row r="536" spans="4:11" s="7" customFormat="1" x14ac:dyDescent="0.3">
      <c r="D536" s="281"/>
      <c r="E536" s="274"/>
      <c r="F536" s="274"/>
      <c r="G536" s="281"/>
      <c r="H536" s="199"/>
      <c r="I536" s="281"/>
      <c r="J536" s="281"/>
      <c r="K536" s="281"/>
    </row>
    <row r="537" spans="4:11" s="7" customFormat="1" x14ac:dyDescent="0.3">
      <c r="D537" s="281"/>
      <c r="E537" s="274"/>
      <c r="F537" s="274"/>
      <c r="G537" s="281"/>
      <c r="H537" s="199"/>
      <c r="I537" s="281"/>
      <c r="J537" s="281"/>
      <c r="K537" s="281"/>
    </row>
    <row r="538" spans="4:11" s="7" customFormat="1" x14ac:dyDescent="0.3">
      <c r="D538" s="281"/>
      <c r="E538" s="274"/>
      <c r="F538" s="274"/>
      <c r="G538" s="281"/>
      <c r="H538" s="199"/>
      <c r="I538" s="281"/>
      <c r="J538" s="281"/>
      <c r="K538" s="281"/>
    </row>
    <row r="539" spans="4:11" s="7" customFormat="1" x14ac:dyDescent="0.3">
      <c r="D539" s="281"/>
      <c r="E539" s="274"/>
      <c r="F539" s="274"/>
      <c r="G539" s="281"/>
      <c r="H539" s="199"/>
      <c r="I539" s="281"/>
      <c r="J539" s="281"/>
      <c r="K539" s="281"/>
    </row>
    <row r="540" spans="4:11" s="7" customFormat="1" x14ac:dyDescent="0.3">
      <c r="D540" s="281"/>
      <c r="E540" s="274"/>
      <c r="F540" s="274"/>
      <c r="G540" s="281"/>
      <c r="H540" s="199"/>
      <c r="I540" s="281"/>
      <c r="J540" s="281"/>
      <c r="K540" s="281"/>
    </row>
    <row r="541" spans="4:11" s="7" customFormat="1" x14ac:dyDescent="0.3">
      <c r="D541" s="281"/>
      <c r="E541" s="274"/>
      <c r="F541" s="274"/>
      <c r="G541" s="281"/>
      <c r="H541" s="199"/>
      <c r="I541" s="281"/>
      <c r="J541" s="281"/>
      <c r="K541" s="281"/>
    </row>
    <row r="542" spans="4:11" s="7" customFormat="1" x14ac:dyDescent="0.3">
      <c r="D542" s="281"/>
      <c r="E542" s="274"/>
      <c r="F542" s="274"/>
      <c r="G542" s="281"/>
      <c r="H542" s="199"/>
      <c r="I542" s="281"/>
      <c r="J542" s="281"/>
      <c r="K542" s="281"/>
    </row>
    <row r="543" spans="4:11" s="7" customFormat="1" x14ac:dyDescent="0.3">
      <c r="D543" s="281"/>
      <c r="E543" s="274"/>
      <c r="F543" s="274"/>
      <c r="G543" s="281"/>
      <c r="H543" s="199"/>
      <c r="I543" s="281"/>
      <c r="J543" s="281"/>
      <c r="K543" s="281"/>
    </row>
    <row r="544" spans="4:11" s="7" customFormat="1" x14ac:dyDescent="0.3">
      <c r="D544" s="281"/>
      <c r="E544" s="274"/>
      <c r="F544" s="274"/>
      <c r="G544" s="281"/>
      <c r="H544" s="199"/>
      <c r="I544" s="281"/>
      <c r="J544" s="281"/>
      <c r="K544" s="281"/>
    </row>
    <row r="545" spans="4:11" s="7" customFormat="1" x14ac:dyDescent="0.3">
      <c r="D545" s="281"/>
      <c r="E545" s="274"/>
      <c r="F545" s="274"/>
      <c r="G545" s="281"/>
      <c r="H545" s="199"/>
      <c r="I545" s="281"/>
      <c r="J545" s="281"/>
      <c r="K545" s="281"/>
    </row>
    <row r="546" spans="4:11" s="7" customFormat="1" x14ac:dyDescent="0.3">
      <c r="D546" s="281"/>
      <c r="E546" s="274"/>
      <c r="F546" s="274"/>
      <c r="G546" s="281"/>
      <c r="H546" s="199"/>
      <c r="I546" s="281"/>
      <c r="J546" s="281"/>
      <c r="K546" s="281"/>
    </row>
    <row r="547" spans="4:11" s="7" customFormat="1" x14ac:dyDescent="0.3">
      <c r="D547" s="281"/>
      <c r="E547" s="274"/>
      <c r="F547" s="274"/>
      <c r="G547" s="281"/>
      <c r="H547" s="199"/>
      <c r="I547" s="281"/>
      <c r="J547" s="281"/>
      <c r="K547" s="281"/>
    </row>
    <row r="548" spans="4:11" s="7" customFormat="1" x14ac:dyDescent="0.3">
      <c r="D548" s="281"/>
      <c r="E548" s="274"/>
      <c r="F548" s="274"/>
      <c r="G548" s="281"/>
      <c r="H548" s="199"/>
      <c r="I548" s="281"/>
      <c r="J548" s="281"/>
      <c r="K548" s="281"/>
    </row>
    <row r="549" spans="4:11" s="7" customFormat="1" x14ac:dyDescent="0.3">
      <c r="D549" s="281"/>
      <c r="E549" s="274"/>
      <c r="F549" s="274"/>
      <c r="G549" s="281"/>
      <c r="H549" s="199"/>
      <c r="I549" s="281"/>
      <c r="J549" s="281"/>
      <c r="K549" s="281"/>
    </row>
    <row r="550" spans="4:11" s="7" customFormat="1" x14ac:dyDescent="0.3">
      <c r="D550" s="281"/>
      <c r="E550" s="274"/>
      <c r="F550" s="274"/>
      <c r="G550" s="281"/>
      <c r="H550" s="199"/>
      <c r="I550" s="281"/>
      <c r="J550" s="281"/>
      <c r="K550" s="281"/>
    </row>
    <row r="551" spans="4:11" s="7" customFormat="1" x14ac:dyDescent="0.3">
      <c r="D551" s="281"/>
      <c r="E551" s="274"/>
      <c r="F551" s="274"/>
      <c r="G551" s="281"/>
      <c r="H551" s="199"/>
      <c r="I551" s="281"/>
      <c r="J551" s="281"/>
      <c r="K551" s="281"/>
    </row>
    <row r="552" spans="4:11" s="7" customFormat="1" x14ac:dyDescent="0.3">
      <c r="D552" s="281"/>
      <c r="E552" s="274"/>
      <c r="F552" s="274"/>
      <c r="G552" s="281"/>
      <c r="H552" s="199"/>
      <c r="I552" s="281"/>
      <c r="J552" s="281"/>
      <c r="K552" s="281"/>
    </row>
    <row r="553" spans="4:11" s="7" customFormat="1" x14ac:dyDescent="0.3">
      <c r="D553" s="281"/>
      <c r="E553" s="274"/>
      <c r="F553" s="274"/>
      <c r="G553" s="281"/>
      <c r="H553" s="199"/>
      <c r="I553" s="281"/>
      <c r="J553" s="281"/>
      <c r="K553" s="281"/>
    </row>
    <row r="554" spans="4:11" s="7" customFormat="1" x14ac:dyDescent="0.3">
      <c r="D554" s="281"/>
      <c r="E554" s="274"/>
      <c r="F554" s="274"/>
      <c r="G554" s="281"/>
      <c r="H554" s="199"/>
      <c r="I554" s="281"/>
      <c r="J554" s="281"/>
      <c r="K554" s="281"/>
    </row>
    <row r="555" spans="4:11" s="7" customFormat="1" x14ac:dyDescent="0.3">
      <c r="D555" s="281"/>
      <c r="E555" s="274"/>
      <c r="F555" s="274"/>
      <c r="G555" s="281"/>
      <c r="H555" s="199"/>
      <c r="I555" s="281"/>
      <c r="J555" s="281"/>
      <c r="K555" s="281"/>
    </row>
    <row r="556" spans="4:11" s="7" customFormat="1" x14ac:dyDescent="0.3">
      <c r="D556" s="281"/>
      <c r="E556" s="274"/>
      <c r="F556" s="274"/>
      <c r="G556" s="281"/>
      <c r="H556" s="199"/>
      <c r="I556" s="281"/>
      <c r="J556" s="281"/>
      <c r="K556" s="281"/>
    </row>
    <row r="557" spans="4:11" s="7" customFormat="1" x14ac:dyDescent="0.3">
      <c r="D557" s="281"/>
      <c r="E557" s="274"/>
      <c r="F557" s="274"/>
      <c r="G557" s="281"/>
      <c r="H557" s="199"/>
      <c r="I557" s="281"/>
      <c r="J557" s="281"/>
      <c r="K557" s="281"/>
    </row>
    <row r="558" spans="4:11" s="7" customFormat="1" x14ac:dyDescent="0.3">
      <c r="D558" s="281"/>
      <c r="E558" s="274"/>
      <c r="F558" s="274"/>
      <c r="G558" s="281"/>
      <c r="H558" s="199"/>
      <c r="I558" s="281"/>
      <c r="J558" s="281"/>
      <c r="K558" s="281"/>
    </row>
    <row r="559" spans="4:11" s="7" customFormat="1" x14ac:dyDescent="0.3">
      <c r="D559" s="281"/>
      <c r="E559" s="274"/>
      <c r="F559" s="274"/>
      <c r="G559" s="281"/>
      <c r="H559" s="199"/>
      <c r="I559" s="281"/>
      <c r="J559" s="281"/>
      <c r="K559" s="281"/>
    </row>
    <row r="560" spans="4:11" s="7" customFormat="1" x14ac:dyDescent="0.3">
      <c r="D560" s="281"/>
      <c r="E560" s="274"/>
      <c r="F560" s="274"/>
      <c r="G560" s="281"/>
      <c r="H560" s="199"/>
      <c r="I560" s="281"/>
      <c r="J560" s="281"/>
      <c r="K560" s="281"/>
    </row>
    <row r="561" spans="4:11" s="7" customFormat="1" x14ac:dyDescent="0.3">
      <c r="D561" s="281"/>
      <c r="E561" s="274"/>
      <c r="F561" s="274"/>
      <c r="G561" s="281"/>
      <c r="H561" s="199"/>
      <c r="I561" s="281"/>
      <c r="J561" s="281"/>
      <c r="K561" s="281"/>
    </row>
    <row r="562" spans="4:11" s="7" customFormat="1" x14ac:dyDescent="0.3">
      <c r="D562" s="281"/>
      <c r="E562" s="274"/>
      <c r="F562" s="274"/>
      <c r="G562" s="281"/>
      <c r="H562" s="199"/>
      <c r="I562" s="281"/>
      <c r="J562" s="281"/>
      <c r="K562" s="281"/>
    </row>
    <row r="563" spans="4:11" s="7" customFormat="1" x14ac:dyDescent="0.3">
      <c r="D563" s="281"/>
      <c r="E563" s="274"/>
      <c r="F563" s="274"/>
      <c r="G563" s="281"/>
      <c r="H563" s="199"/>
      <c r="I563" s="281"/>
      <c r="J563" s="281"/>
      <c r="K563" s="281"/>
    </row>
    <row r="564" spans="4:11" s="7" customFormat="1" x14ac:dyDescent="0.3">
      <c r="D564" s="281"/>
      <c r="E564" s="274"/>
      <c r="F564" s="274"/>
      <c r="G564" s="281"/>
      <c r="H564" s="199"/>
      <c r="I564" s="281"/>
      <c r="J564" s="281"/>
      <c r="K564" s="281"/>
    </row>
    <row r="565" spans="4:11" s="7" customFormat="1" x14ac:dyDescent="0.3">
      <c r="D565" s="281"/>
      <c r="E565" s="274"/>
      <c r="F565" s="274"/>
      <c r="G565" s="281"/>
      <c r="H565" s="199"/>
      <c r="I565" s="281"/>
      <c r="J565" s="281"/>
      <c r="K565" s="281"/>
    </row>
    <row r="566" spans="4:11" s="7" customFormat="1" x14ac:dyDescent="0.3">
      <c r="D566" s="281"/>
      <c r="E566" s="274"/>
      <c r="F566" s="274"/>
      <c r="G566" s="281"/>
      <c r="H566" s="199"/>
      <c r="I566" s="281"/>
      <c r="J566" s="281"/>
      <c r="K566" s="281"/>
    </row>
    <row r="567" spans="4:11" s="7" customFormat="1" x14ac:dyDescent="0.3">
      <c r="D567" s="281"/>
      <c r="E567" s="274"/>
      <c r="F567" s="274"/>
      <c r="G567" s="281"/>
      <c r="H567" s="199"/>
      <c r="I567" s="281"/>
      <c r="J567" s="281"/>
      <c r="K567" s="281"/>
    </row>
    <row r="568" spans="4:11" s="7" customFormat="1" x14ac:dyDescent="0.3">
      <c r="D568" s="281"/>
      <c r="E568" s="274"/>
      <c r="F568" s="274"/>
      <c r="G568" s="281"/>
      <c r="H568" s="199"/>
      <c r="I568" s="281"/>
      <c r="J568" s="281"/>
      <c r="K568" s="281"/>
    </row>
    <row r="569" spans="4:11" s="7" customFormat="1" x14ac:dyDescent="0.3">
      <c r="D569" s="281"/>
      <c r="E569" s="274"/>
      <c r="F569" s="274"/>
      <c r="G569" s="281"/>
      <c r="H569" s="199"/>
      <c r="I569" s="281"/>
      <c r="J569" s="281"/>
      <c r="K569" s="281"/>
    </row>
    <row r="570" spans="4:11" s="7" customFormat="1" x14ac:dyDescent="0.3">
      <c r="D570" s="281"/>
      <c r="E570" s="274"/>
      <c r="F570" s="274"/>
      <c r="G570" s="281"/>
      <c r="H570" s="199"/>
      <c r="I570" s="281"/>
      <c r="J570" s="281"/>
      <c r="K570" s="281"/>
    </row>
    <row r="571" spans="4:11" s="7" customFormat="1" x14ac:dyDescent="0.3">
      <c r="D571" s="281"/>
      <c r="E571" s="274"/>
      <c r="F571" s="274"/>
      <c r="G571" s="281"/>
      <c r="H571" s="199"/>
      <c r="I571" s="281"/>
      <c r="J571" s="281"/>
      <c r="K571" s="281"/>
    </row>
    <row r="572" spans="4:11" s="7" customFormat="1" x14ac:dyDescent="0.3">
      <c r="D572" s="281"/>
      <c r="E572" s="274"/>
      <c r="F572" s="274"/>
      <c r="G572" s="281"/>
      <c r="H572" s="199"/>
      <c r="I572" s="281"/>
      <c r="J572" s="281"/>
      <c r="K572" s="281"/>
    </row>
    <row r="573" spans="4:11" s="7" customFormat="1" x14ac:dyDescent="0.3">
      <c r="D573" s="281"/>
      <c r="E573" s="274"/>
      <c r="F573" s="274"/>
      <c r="G573" s="281"/>
      <c r="H573" s="199"/>
      <c r="I573" s="281"/>
      <c r="J573" s="281"/>
      <c r="K573" s="281"/>
    </row>
    <row r="574" spans="4:11" s="7" customFormat="1" x14ac:dyDescent="0.3">
      <c r="D574" s="281"/>
      <c r="E574" s="274"/>
      <c r="F574" s="274"/>
      <c r="G574" s="281"/>
      <c r="H574" s="199"/>
      <c r="I574" s="281"/>
      <c r="J574" s="281"/>
      <c r="K574" s="281"/>
    </row>
    <row r="575" spans="4:11" s="7" customFormat="1" x14ac:dyDescent="0.3">
      <c r="D575" s="281"/>
      <c r="E575" s="274"/>
      <c r="F575" s="274"/>
      <c r="G575" s="281"/>
      <c r="H575" s="199"/>
      <c r="I575" s="281"/>
      <c r="J575" s="281"/>
      <c r="K575" s="281"/>
    </row>
    <row r="576" spans="4:11" s="7" customFormat="1" x14ac:dyDescent="0.3">
      <c r="D576" s="281"/>
      <c r="E576" s="274"/>
      <c r="F576" s="274"/>
      <c r="G576" s="281"/>
      <c r="H576" s="199"/>
      <c r="I576" s="281"/>
      <c r="J576" s="281"/>
      <c r="K576" s="281"/>
    </row>
    <row r="577" spans="4:11" s="7" customFormat="1" x14ac:dyDescent="0.3">
      <c r="D577" s="281"/>
      <c r="E577" s="274"/>
      <c r="F577" s="274"/>
      <c r="G577" s="281"/>
      <c r="H577" s="199"/>
      <c r="I577" s="281"/>
      <c r="J577" s="281"/>
      <c r="K577" s="281"/>
    </row>
    <row r="578" spans="4:11" s="7" customFormat="1" x14ac:dyDescent="0.3">
      <c r="D578" s="281"/>
      <c r="E578" s="274"/>
      <c r="F578" s="274"/>
      <c r="G578" s="281"/>
      <c r="H578" s="199"/>
      <c r="I578" s="281"/>
      <c r="J578" s="281"/>
      <c r="K578" s="281"/>
    </row>
    <row r="579" spans="4:11" s="7" customFormat="1" x14ac:dyDescent="0.3">
      <c r="D579" s="281"/>
      <c r="E579" s="274"/>
      <c r="F579" s="274"/>
      <c r="G579" s="281"/>
      <c r="H579" s="199"/>
      <c r="I579" s="281"/>
      <c r="J579" s="281"/>
      <c r="K579" s="281"/>
    </row>
    <row r="580" spans="4:11" s="7" customFormat="1" x14ac:dyDescent="0.3">
      <c r="D580" s="281"/>
      <c r="E580" s="274"/>
      <c r="F580" s="274"/>
      <c r="G580" s="281"/>
      <c r="H580" s="199"/>
      <c r="I580" s="281"/>
      <c r="J580" s="281"/>
      <c r="K580" s="281"/>
    </row>
    <row r="581" spans="4:11" s="7" customFormat="1" x14ac:dyDescent="0.3">
      <c r="D581" s="281"/>
      <c r="E581" s="274"/>
      <c r="F581" s="274"/>
      <c r="G581" s="281"/>
      <c r="H581" s="199"/>
      <c r="I581" s="281"/>
      <c r="J581" s="281"/>
      <c r="K581" s="281"/>
    </row>
    <row r="582" spans="4:11" s="7" customFormat="1" x14ac:dyDescent="0.3">
      <c r="D582" s="281"/>
      <c r="E582" s="274"/>
      <c r="F582" s="274"/>
      <c r="G582" s="281"/>
      <c r="H582" s="199"/>
      <c r="I582" s="281"/>
      <c r="J582" s="281"/>
      <c r="K582" s="281"/>
    </row>
    <row r="583" spans="4:11" s="7" customFormat="1" x14ac:dyDescent="0.3">
      <c r="D583" s="281"/>
      <c r="E583" s="274"/>
      <c r="F583" s="274"/>
      <c r="G583" s="281"/>
      <c r="H583" s="199"/>
      <c r="I583" s="281"/>
      <c r="J583" s="281"/>
      <c r="K583" s="281"/>
    </row>
    <row r="584" spans="4:11" s="7" customFormat="1" x14ac:dyDescent="0.3">
      <c r="D584" s="281"/>
      <c r="E584" s="274"/>
      <c r="F584" s="274"/>
      <c r="G584" s="281"/>
      <c r="H584" s="199"/>
      <c r="I584" s="281"/>
      <c r="J584" s="281"/>
      <c r="K584" s="281"/>
    </row>
    <row r="585" spans="4:11" s="7" customFormat="1" x14ac:dyDescent="0.3">
      <c r="D585" s="281"/>
      <c r="E585" s="274"/>
      <c r="F585" s="274"/>
      <c r="G585" s="281"/>
      <c r="H585" s="199"/>
      <c r="I585" s="281"/>
      <c r="J585" s="281"/>
      <c r="K585" s="281"/>
    </row>
    <row r="586" spans="4:11" s="7" customFormat="1" x14ac:dyDescent="0.3">
      <c r="D586" s="281"/>
      <c r="E586" s="274"/>
      <c r="F586" s="274"/>
      <c r="G586" s="281"/>
      <c r="H586" s="199"/>
      <c r="I586" s="281"/>
      <c r="J586" s="281"/>
      <c r="K586" s="281"/>
    </row>
    <row r="587" spans="4:11" s="7" customFormat="1" x14ac:dyDescent="0.3">
      <c r="D587" s="281"/>
      <c r="E587" s="274"/>
      <c r="F587" s="274"/>
      <c r="G587" s="281"/>
      <c r="H587" s="199"/>
      <c r="I587" s="281"/>
      <c r="J587" s="281"/>
      <c r="K587" s="281"/>
    </row>
    <row r="588" spans="4:11" s="7" customFormat="1" x14ac:dyDescent="0.3">
      <c r="D588" s="281"/>
      <c r="E588" s="274"/>
      <c r="F588" s="274"/>
      <c r="G588" s="281"/>
      <c r="H588" s="199"/>
      <c r="I588" s="281"/>
      <c r="J588" s="281"/>
      <c r="K588" s="281"/>
    </row>
    <row r="589" spans="4:11" s="7" customFormat="1" x14ac:dyDescent="0.3">
      <c r="D589" s="281"/>
      <c r="E589" s="274"/>
      <c r="F589" s="274"/>
      <c r="G589" s="281"/>
      <c r="H589" s="199"/>
      <c r="I589" s="281"/>
      <c r="J589" s="281"/>
      <c r="K589" s="281"/>
    </row>
    <row r="590" spans="4:11" s="7" customFormat="1" x14ac:dyDescent="0.3">
      <c r="D590" s="281"/>
      <c r="E590" s="274"/>
      <c r="F590" s="274"/>
      <c r="G590" s="281"/>
      <c r="H590" s="199"/>
      <c r="I590" s="281"/>
      <c r="J590" s="281"/>
      <c r="K590" s="281"/>
    </row>
    <row r="591" spans="4:11" s="7" customFormat="1" x14ac:dyDescent="0.3">
      <c r="D591" s="281"/>
      <c r="E591" s="274"/>
      <c r="F591" s="274"/>
      <c r="G591" s="281"/>
      <c r="H591" s="199"/>
      <c r="I591" s="281"/>
      <c r="J591" s="281"/>
      <c r="K591" s="281"/>
    </row>
    <row r="592" spans="4:11" s="7" customFormat="1" x14ac:dyDescent="0.3">
      <c r="D592" s="281"/>
      <c r="E592" s="274"/>
      <c r="F592" s="274"/>
      <c r="G592" s="281"/>
      <c r="H592" s="199"/>
      <c r="I592" s="281"/>
      <c r="J592" s="281"/>
      <c r="K592" s="281"/>
    </row>
    <row r="593" spans="4:11" s="7" customFormat="1" x14ac:dyDescent="0.3">
      <c r="D593" s="281"/>
      <c r="E593" s="274"/>
      <c r="F593" s="274"/>
      <c r="G593" s="281"/>
      <c r="H593" s="199"/>
      <c r="I593" s="281"/>
      <c r="J593" s="281"/>
      <c r="K593" s="281"/>
    </row>
    <row r="594" spans="4:11" s="7" customFormat="1" x14ac:dyDescent="0.3">
      <c r="D594" s="281"/>
      <c r="E594" s="274"/>
      <c r="F594" s="274"/>
      <c r="G594" s="281"/>
      <c r="H594" s="199"/>
      <c r="I594" s="281"/>
      <c r="J594" s="281"/>
      <c r="K594" s="281"/>
    </row>
    <row r="595" spans="4:11" s="7" customFormat="1" x14ac:dyDescent="0.3">
      <c r="D595" s="281"/>
      <c r="E595" s="274"/>
      <c r="F595" s="274"/>
      <c r="G595" s="281"/>
      <c r="H595" s="199"/>
      <c r="I595" s="281"/>
      <c r="J595" s="281"/>
      <c r="K595" s="281"/>
    </row>
    <row r="596" spans="4:11" s="7" customFormat="1" x14ac:dyDescent="0.3">
      <c r="D596" s="281"/>
      <c r="E596" s="274"/>
      <c r="F596" s="274"/>
      <c r="G596" s="281"/>
      <c r="H596" s="199"/>
      <c r="I596" s="281"/>
      <c r="J596" s="281"/>
      <c r="K596" s="281"/>
    </row>
    <row r="597" spans="4:11" s="7" customFormat="1" x14ac:dyDescent="0.3">
      <c r="D597" s="281"/>
      <c r="E597" s="274"/>
      <c r="F597" s="274"/>
      <c r="G597" s="281"/>
      <c r="H597" s="199"/>
      <c r="I597" s="281"/>
      <c r="J597" s="281"/>
      <c r="K597" s="281"/>
    </row>
    <row r="598" spans="4:11" s="7" customFormat="1" x14ac:dyDescent="0.3">
      <c r="D598" s="281"/>
      <c r="E598" s="274"/>
      <c r="F598" s="274"/>
      <c r="G598" s="281"/>
      <c r="H598" s="199"/>
      <c r="I598" s="281"/>
      <c r="J598" s="281"/>
      <c r="K598" s="281"/>
    </row>
    <row r="599" spans="4:11" s="7" customFormat="1" x14ac:dyDescent="0.3">
      <c r="D599" s="281"/>
      <c r="E599" s="274"/>
      <c r="F599" s="274"/>
      <c r="G599" s="281"/>
      <c r="H599" s="199"/>
      <c r="I599" s="281"/>
      <c r="J599" s="281"/>
      <c r="K599" s="281"/>
    </row>
    <row r="600" spans="4:11" s="7" customFormat="1" x14ac:dyDescent="0.3">
      <c r="D600" s="281"/>
      <c r="E600" s="274"/>
      <c r="F600" s="274"/>
      <c r="G600" s="281"/>
      <c r="H600" s="199"/>
      <c r="I600" s="281"/>
      <c r="J600" s="281"/>
      <c r="K600" s="281"/>
    </row>
    <row r="601" spans="4:11" s="7" customFormat="1" x14ac:dyDescent="0.3">
      <c r="D601" s="281"/>
      <c r="E601" s="274"/>
      <c r="F601" s="274"/>
      <c r="G601" s="281"/>
      <c r="H601" s="199"/>
      <c r="I601" s="281"/>
      <c r="J601" s="281"/>
      <c r="K601" s="281"/>
    </row>
    <row r="602" spans="4:11" s="7" customFormat="1" x14ac:dyDescent="0.3">
      <c r="D602" s="281"/>
      <c r="E602" s="274"/>
      <c r="F602" s="274"/>
      <c r="G602" s="281"/>
      <c r="H602" s="199"/>
      <c r="I602" s="281"/>
      <c r="J602" s="281"/>
      <c r="K602" s="281"/>
    </row>
    <row r="603" spans="4:11" s="7" customFormat="1" x14ac:dyDescent="0.3">
      <c r="D603" s="281"/>
      <c r="E603" s="274"/>
      <c r="F603" s="274"/>
      <c r="G603" s="281"/>
      <c r="H603" s="199"/>
      <c r="I603" s="281"/>
      <c r="J603" s="281"/>
      <c r="K603" s="281"/>
    </row>
    <row r="604" spans="4:11" s="7" customFormat="1" x14ac:dyDescent="0.3">
      <c r="D604" s="281"/>
      <c r="E604" s="274"/>
      <c r="F604" s="274"/>
      <c r="G604" s="281"/>
      <c r="H604" s="199"/>
      <c r="I604" s="281"/>
      <c r="J604" s="281"/>
      <c r="K604" s="281"/>
    </row>
    <row r="605" spans="4:11" s="7" customFormat="1" x14ac:dyDescent="0.3">
      <c r="D605" s="281"/>
      <c r="E605" s="274"/>
      <c r="F605" s="274"/>
      <c r="G605" s="281"/>
      <c r="H605" s="199"/>
      <c r="I605" s="281"/>
      <c r="J605" s="281"/>
      <c r="K605" s="281"/>
    </row>
    <row r="606" spans="4:11" s="7" customFormat="1" x14ac:dyDescent="0.3">
      <c r="D606" s="281"/>
      <c r="E606" s="274"/>
      <c r="F606" s="274"/>
      <c r="G606" s="281"/>
      <c r="H606" s="199"/>
      <c r="I606" s="281"/>
      <c r="J606" s="281"/>
      <c r="K606" s="281"/>
    </row>
    <row r="607" spans="4:11" s="7" customFormat="1" x14ac:dyDescent="0.3">
      <c r="D607" s="281"/>
      <c r="E607" s="274"/>
      <c r="F607" s="274"/>
      <c r="G607" s="281"/>
      <c r="H607" s="199"/>
      <c r="I607" s="281"/>
      <c r="J607" s="281"/>
      <c r="K607" s="281"/>
    </row>
    <row r="608" spans="4:11" s="7" customFormat="1" x14ac:dyDescent="0.3">
      <c r="D608" s="281"/>
      <c r="E608" s="274"/>
      <c r="F608" s="274"/>
      <c r="G608" s="281"/>
      <c r="H608" s="199"/>
      <c r="I608" s="281"/>
      <c r="J608" s="281"/>
      <c r="K608" s="281"/>
    </row>
    <row r="609" spans="4:11" s="7" customFormat="1" x14ac:dyDescent="0.3">
      <c r="D609" s="281"/>
      <c r="E609" s="274"/>
      <c r="F609" s="274"/>
      <c r="G609" s="281"/>
      <c r="H609" s="199"/>
      <c r="I609" s="281"/>
      <c r="J609" s="281"/>
      <c r="K609" s="281"/>
    </row>
    <row r="610" spans="4:11" s="7" customFormat="1" x14ac:dyDescent="0.3">
      <c r="D610" s="281"/>
      <c r="E610" s="274"/>
      <c r="F610" s="274"/>
      <c r="G610" s="281"/>
      <c r="H610" s="199"/>
      <c r="I610" s="281"/>
      <c r="J610" s="281"/>
      <c r="K610" s="281"/>
    </row>
    <row r="611" spans="4:11" s="7" customFormat="1" x14ac:dyDescent="0.3">
      <c r="D611" s="281"/>
      <c r="E611" s="274"/>
      <c r="F611" s="274"/>
      <c r="G611" s="281"/>
      <c r="H611" s="199"/>
      <c r="I611" s="281"/>
      <c r="J611" s="281"/>
      <c r="K611" s="281"/>
    </row>
    <row r="612" spans="4:11" s="7" customFormat="1" x14ac:dyDescent="0.3">
      <c r="D612" s="281"/>
      <c r="E612" s="274"/>
      <c r="F612" s="274"/>
      <c r="G612" s="281"/>
      <c r="H612" s="199"/>
      <c r="I612" s="281"/>
      <c r="J612" s="281"/>
      <c r="K612" s="281"/>
    </row>
    <row r="613" spans="4:11" s="7" customFormat="1" x14ac:dyDescent="0.3">
      <c r="D613" s="281"/>
      <c r="E613" s="274"/>
      <c r="F613" s="274"/>
      <c r="G613" s="281"/>
      <c r="H613" s="199"/>
      <c r="I613" s="281"/>
      <c r="J613" s="281"/>
      <c r="K613" s="281"/>
    </row>
    <row r="614" spans="4:11" s="7" customFormat="1" x14ac:dyDescent="0.3">
      <c r="D614" s="281"/>
      <c r="E614" s="274"/>
      <c r="F614" s="274"/>
      <c r="G614" s="281"/>
      <c r="H614" s="199"/>
      <c r="I614" s="281"/>
      <c r="J614" s="281"/>
      <c r="K614" s="281"/>
    </row>
    <row r="615" spans="4:11" s="7" customFormat="1" x14ac:dyDescent="0.3">
      <c r="D615" s="281"/>
      <c r="E615" s="274"/>
      <c r="F615" s="274"/>
      <c r="G615" s="281"/>
      <c r="H615" s="199"/>
      <c r="I615" s="281"/>
      <c r="J615" s="281"/>
      <c r="K615" s="281"/>
    </row>
    <row r="616" spans="4:11" s="7" customFormat="1" x14ac:dyDescent="0.3">
      <c r="D616" s="281"/>
      <c r="E616" s="274"/>
      <c r="F616" s="274"/>
      <c r="G616" s="281"/>
      <c r="H616" s="199"/>
      <c r="I616" s="281"/>
      <c r="J616" s="281"/>
      <c r="K616" s="281"/>
    </row>
    <row r="617" spans="4:11" s="7" customFormat="1" x14ac:dyDescent="0.3">
      <c r="D617" s="281"/>
      <c r="E617" s="274"/>
      <c r="F617" s="274"/>
      <c r="G617" s="281"/>
      <c r="H617" s="199"/>
      <c r="I617" s="281"/>
      <c r="J617" s="281"/>
      <c r="K617" s="281"/>
    </row>
    <row r="618" spans="4:11" s="7" customFormat="1" x14ac:dyDescent="0.3">
      <c r="D618" s="281"/>
      <c r="E618" s="274"/>
      <c r="F618" s="274"/>
      <c r="G618" s="281"/>
      <c r="H618" s="199"/>
      <c r="I618" s="281"/>
      <c r="J618" s="281"/>
      <c r="K618" s="281"/>
    </row>
    <row r="619" spans="4:11" s="7" customFormat="1" x14ac:dyDescent="0.3">
      <c r="D619" s="281"/>
      <c r="E619" s="274"/>
      <c r="F619" s="274"/>
      <c r="G619" s="281"/>
      <c r="H619" s="199"/>
      <c r="I619" s="281"/>
      <c r="J619" s="281"/>
      <c r="K619" s="281"/>
    </row>
    <row r="620" spans="4:11" s="7" customFormat="1" x14ac:dyDescent="0.3">
      <c r="D620" s="281"/>
      <c r="E620" s="274"/>
      <c r="F620" s="274"/>
      <c r="G620" s="281"/>
      <c r="H620" s="199"/>
      <c r="I620" s="281"/>
      <c r="J620" s="281"/>
      <c r="K620" s="281"/>
    </row>
    <row r="621" spans="4:11" s="7" customFormat="1" x14ac:dyDescent="0.3">
      <c r="D621" s="281"/>
      <c r="E621" s="274"/>
      <c r="F621" s="274"/>
      <c r="G621" s="281"/>
      <c r="H621" s="199"/>
      <c r="I621" s="281"/>
      <c r="J621" s="281"/>
      <c r="K621" s="281"/>
    </row>
    <row r="622" spans="4:11" s="7" customFormat="1" x14ac:dyDescent="0.3">
      <c r="D622" s="281"/>
      <c r="E622" s="274"/>
      <c r="F622" s="274"/>
      <c r="G622" s="281"/>
      <c r="H622" s="199"/>
      <c r="I622" s="281"/>
      <c r="J622" s="281"/>
      <c r="K622" s="281"/>
    </row>
    <row r="623" spans="4:11" s="7" customFormat="1" x14ac:dyDescent="0.3">
      <c r="D623" s="281"/>
      <c r="E623" s="274"/>
      <c r="F623" s="274"/>
      <c r="G623" s="281"/>
      <c r="H623" s="199"/>
      <c r="I623" s="281"/>
      <c r="J623" s="281"/>
      <c r="K623" s="281"/>
    </row>
    <row r="624" spans="4:11" s="7" customFormat="1" x14ac:dyDescent="0.3">
      <c r="D624" s="281"/>
      <c r="E624" s="274"/>
      <c r="F624" s="274"/>
      <c r="G624" s="281"/>
      <c r="H624" s="199"/>
      <c r="I624" s="281"/>
      <c r="J624" s="281"/>
      <c r="K624" s="281"/>
    </row>
    <row r="625" spans="4:11" s="7" customFormat="1" x14ac:dyDescent="0.3">
      <c r="D625" s="281"/>
      <c r="E625" s="274"/>
      <c r="F625" s="274"/>
      <c r="G625" s="281"/>
      <c r="H625" s="199"/>
      <c r="I625" s="281"/>
      <c r="J625" s="281"/>
      <c r="K625" s="281"/>
    </row>
    <row r="626" spans="4:11" s="7" customFormat="1" x14ac:dyDescent="0.3">
      <c r="D626" s="281"/>
      <c r="E626" s="274"/>
      <c r="F626" s="274"/>
      <c r="G626" s="281"/>
      <c r="H626" s="199"/>
      <c r="I626" s="281"/>
      <c r="J626" s="281"/>
      <c r="K626" s="281"/>
    </row>
    <row r="627" spans="4:11" s="7" customFormat="1" x14ac:dyDescent="0.3">
      <c r="D627" s="281"/>
      <c r="E627" s="274"/>
      <c r="F627" s="274"/>
      <c r="G627" s="281"/>
      <c r="H627" s="199"/>
      <c r="I627" s="281"/>
      <c r="J627" s="281"/>
      <c r="K627" s="281"/>
    </row>
    <row r="628" spans="4:11" s="7" customFormat="1" x14ac:dyDescent="0.3">
      <c r="D628" s="281"/>
      <c r="E628" s="274"/>
      <c r="F628" s="274"/>
      <c r="G628" s="281"/>
      <c r="H628" s="199"/>
      <c r="I628" s="281"/>
      <c r="J628" s="281"/>
      <c r="K628" s="281"/>
    </row>
    <row r="629" spans="4:11" s="7" customFormat="1" x14ac:dyDescent="0.3">
      <c r="D629" s="281"/>
      <c r="E629" s="274"/>
      <c r="F629" s="274"/>
      <c r="G629" s="281"/>
      <c r="H629" s="199"/>
      <c r="I629" s="281"/>
      <c r="J629" s="281"/>
      <c r="K629" s="281"/>
    </row>
    <row r="630" spans="4:11" s="7" customFormat="1" x14ac:dyDescent="0.3">
      <c r="D630" s="281"/>
      <c r="E630" s="274"/>
      <c r="F630" s="274"/>
      <c r="G630" s="281"/>
      <c r="H630" s="199"/>
      <c r="I630" s="281"/>
      <c r="J630" s="281"/>
      <c r="K630" s="281"/>
    </row>
    <row r="631" spans="4:11" s="7" customFormat="1" x14ac:dyDescent="0.3">
      <c r="D631" s="281"/>
      <c r="E631" s="274"/>
      <c r="F631" s="274"/>
      <c r="G631" s="281"/>
      <c r="H631" s="199"/>
      <c r="I631" s="281"/>
      <c r="J631" s="281"/>
      <c r="K631" s="281"/>
    </row>
    <row r="632" spans="4:11" s="7" customFormat="1" x14ac:dyDescent="0.3">
      <c r="D632" s="281"/>
      <c r="E632" s="274"/>
      <c r="F632" s="274"/>
      <c r="G632" s="281"/>
      <c r="H632" s="199"/>
      <c r="I632" s="281"/>
      <c r="J632" s="281"/>
      <c r="K632" s="281"/>
    </row>
    <row r="633" spans="4:11" s="7" customFormat="1" x14ac:dyDescent="0.3">
      <c r="D633" s="281"/>
      <c r="E633" s="274"/>
      <c r="F633" s="274"/>
      <c r="G633" s="281"/>
      <c r="H633" s="199"/>
      <c r="I633" s="281"/>
      <c r="J633" s="281"/>
      <c r="K633" s="281"/>
    </row>
    <row r="634" spans="4:11" s="7" customFormat="1" x14ac:dyDescent="0.3">
      <c r="D634" s="281"/>
      <c r="E634" s="274"/>
      <c r="F634" s="274"/>
      <c r="G634" s="281"/>
      <c r="H634" s="199"/>
      <c r="I634" s="281"/>
      <c r="J634" s="281"/>
      <c r="K634" s="281"/>
    </row>
    <row r="635" spans="4:11" s="7" customFormat="1" x14ac:dyDescent="0.3">
      <c r="D635" s="281"/>
      <c r="E635" s="274"/>
      <c r="F635" s="274"/>
      <c r="G635" s="281"/>
      <c r="H635" s="199"/>
      <c r="I635" s="281"/>
      <c r="J635" s="281"/>
      <c r="K635" s="281"/>
    </row>
    <row r="636" spans="4:11" s="7" customFormat="1" x14ac:dyDescent="0.3">
      <c r="D636" s="281"/>
      <c r="E636" s="274"/>
      <c r="F636" s="274"/>
      <c r="G636" s="281"/>
      <c r="H636" s="199"/>
      <c r="I636" s="281"/>
      <c r="J636" s="281"/>
      <c r="K636" s="281"/>
    </row>
    <row r="637" spans="4:11" s="7" customFormat="1" x14ac:dyDescent="0.3">
      <c r="D637" s="281"/>
      <c r="E637" s="274"/>
      <c r="F637" s="274"/>
      <c r="G637" s="281"/>
      <c r="H637" s="199"/>
      <c r="I637" s="281"/>
      <c r="J637" s="281"/>
      <c r="K637" s="281"/>
    </row>
    <row r="638" spans="4:11" s="7" customFormat="1" x14ac:dyDescent="0.3">
      <c r="D638" s="281"/>
      <c r="E638" s="274"/>
      <c r="F638" s="274"/>
      <c r="G638" s="281"/>
      <c r="H638" s="199"/>
      <c r="I638" s="281"/>
      <c r="J638" s="281"/>
      <c r="K638" s="281"/>
    </row>
    <row r="639" spans="4:11" s="7" customFormat="1" x14ac:dyDescent="0.3">
      <c r="D639" s="281"/>
      <c r="E639" s="274"/>
      <c r="F639" s="274"/>
      <c r="G639" s="281"/>
      <c r="H639" s="199"/>
      <c r="I639" s="281"/>
      <c r="J639" s="281"/>
      <c r="K639" s="281"/>
    </row>
    <row r="640" spans="4:11" s="7" customFormat="1" x14ac:dyDescent="0.3">
      <c r="D640" s="281"/>
      <c r="E640" s="274"/>
      <c r="F640" s="274"/>
      <c r="G640" s="281"/>
      <c r="H640" s="199"/>
      <c r="I640" s="281"/>
      <c r="J640" s="281"/>
      <c r="K640" s="281"/>
    </row>
    <row r="641" spans="4:11" s="7" customFormat="1" x14ac:dyDescent="0.3">
      <c r="D641" s="281"/>
      <c r="E641" s="274"/>
      <c r="F641" s="274"/>
      <c r="G641" s="281"/>
      <c r="H641" s="199"/>
      <c r="I641" s="281"/>
      <c r="J641" s="281"/>
      <c r="K641" s="281"/>
    </row>
    <row r="642" spans="4:11" s="7" customFormat="1" x14ac:dyDescent="0.3">
      <c r="D642" s="281"/>
      <c r="E642" s="274"/>
      <c r="F642" s="274"/>
      <c r="G642" s="281"/>
      <c r="H642" s="199"/>
      <c r="I642" s="281"/>
      <c r="J642" s="281"/>
      <c r="K642" s="281"/>
    </row>
    <row r="643" spans="4:11" s="7" customFormat="1" x14ac:dyDescent="0.3">
      <c r="D643" s="281"/>
      <c r="E643" s="274"/>
      <c r="F643" s="274"/>
      <c r="G643" s="281"/>
      <c r="H643" s="199"/>
      <c r="I643" s="281"/>
      <c r="J643" s="281"/>
      <c r="K643" s="281"/>
    </row>
    <row r="644" spans="4:11" s="7" customFormat="1" x14ac:dyDescent="0.3">
      <c r="D644" s="281"/>
      <c r="E644" s="274"/>
      <c r="F644" s="274"/>
      <c r="G644" s="281"/>
      <c r="H644" s="199"/>
      <c r="I644" s="281"/>
      <c r="J644" s="281"/>
      <c r="K644" s="281"/>
    </row>
    <row r="645" spans="4:11" s="7" customFormat="1" x14ac:dyDescent="0.3">
      <c r="D645" s="281"/>
      <c r="E645" s="274"/>
      <c r="F645" s="274"/>
      <c r="G645" s="281"/>
      <c r="H645" s="199"/>
      <c r="I645" s="281"/>
      <c r="J645" s="281"/>
      <c r="K645" s="281"/>
    </row>
    <row r="646" spans="4:11" s="7" customFormat="1" x14ac:dyDescent="0.3">
      <c r="D646" s="281"/>
      <c r="E646" s="274"/>
      <c r="F646" s="274"/>
      <c r="G646" s="281"/>
      <c r="H646" s="199"/>
      <c r="I646" s="281"/>
      <c r="J646" s="281"/>
      <c r="K646" s="281"/>
    </row>
    <row r="647" spans="4:11" s="7" customFormat="1" x14ac:dyDescent="0.3">
      <c r="D647" s="281"/>
      <c r="E647" s="274"/>
      <c r="F647" s="274"/>
      <c r="G647" s="281"/>
      <c r="H647" s="199"/>
      <c r="I647" s="281"/>
      <c r="J647" s="281"/>
      <c r="K647" s="281"/>
    </row>
  </sheetData>
  <sheetProtection selectLockedCells="1" selectUnlockedCells="1"/>
  <mergeCells count="5">
    <mergeCell ref="A16:L16"/>
    <mergeCell ref="A14:B14"/>
    <mergeCell ref="C5:C6"/>
    <mergeCell ref="A2:K2"/>
    <mergeCell ref="J1:K1"/>
  </mergeCells>
  <pageMargins left="0.56999999999999995" right="0.25" top="0.39" bottom="0.46" header="0.3" footer="0.3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N12" sqref="N12"/>
    </sheetView>
  </sheetViews>
  <sheetFormatPr defaultRowHeight="16.5" x14ac:dyDescent="0.3"/>
  <cols>
    <col min="1" max="1" width="4.85546875" style="49" customWidth="1"/>
    <col min="2" max="2" width="32.85546875" style="6" customWidth="1"/>
    <col min="3" max="3" width="11.28515625" style="6" customWidth="1"/>
    <col min="4" max="4" width="12.7109375" style="49" customWidth="1"/>
    <col min="5" max="5" width="15.28515625" style="6" hidden="1" customWidth="1"/>
    <col min="6" max="6" width="15" style="6" hidden="1" customWidth="1"/>
    <col min="7" max="7" width="9.140625" style="6" hidden="1" customWidth="1"/>
    <col min="8" max="8" width="13.42578125" style="109" hidden="1" customWidth="1"/>
    <col min="9" max="9" width="16.5703125" style="6" customWidth="1"/>
    <col min="10" max="10" width="16.140625" style="6" customWidth="1"/>
    <col min="11" max="16384" width="9.140625" style="6"/>
  </cols>
  <sheetData>
    <row r="1" spans="1:10" ht="70.5" customHeight="1" x14ac:dyDescent="0.3">
      <c r="I1" s="313" t="s">
        <v>234</v>
      </c>
      <c r="J1" s="314"/>
    </row>
    <row r="2" spans="1:10" ht="48.75" customHeight="1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38.25" customHeight="1" x14ac:dyDescent="0.3">
      <c r="A3" s="342" t="s">
        <v>0</v>
      </c>
      <c r="B3" s="333" t="s">
        <v>113</v>
      </c>
      <c r="C3" s="301" t="s">
        <v>172</v>
      </c>
      <c r="D3" s="333" t="s">
        <v>161</v>
      </c>
      <c r="E3" s="195" t="s">
        <v>84</v>
      </c>
      <c r="F3" s="195" t="s">
        <v>114</v>
      </c>
      <c r="G3" s="74"/>
      <c r="H3" s="73"/>
      <c r="I3" s="333" t="s">
        <v>84</v>
      </c>
      <c r="J3" s="333" t="s">
        <v>213</v>
      </c>
    </row>
    <row r="4" spans="1:10" ht="18.75" customHeight="1" x14ac:dyDescent="0.3">
      <c r="A4" s="342"/>
      <c r="B4" s="333"/>
      <c r="C4" s="301"/>
      <c r="D4" s="333"/>
      <c r="E4" s="72">
        <v>4</v>
      </c>
      <c r="F4" s="72">
        <v>5</v>
      </c>
      <c r="G4" s="74"/>
      <c r="H4" s="73"/>
      <c r="I4" s="333"/>
      <c r="J4" s="333"/>
    </row>
    <row r="5" spans="1:10" ht="18.75" customHeight="1" x14ac:dyDescent="0.3">
      <c r="A5" s="196">
        <v>1</v>
      </c>
      <c r="B5" s="196">
        <v>2</v>
      </c>
      <c r="C5" s="196">
        <v>3</v>
      </c>
      <c r="D5" s="196">
        <v>4</v>
      </c>
      <c r="E5" s="196"/>
      <c r="F5" s="196"/>
      <c r="G5" s="196"/>
      <c r="H5" s="78"/>
      <c r="I5" s="196">
        <v>5</v>
      </c>
      <c r="J5" s="256">
        <v>6</v>
      </c>
    </row>
    <row r="6" spans="1:10" ht="18.75" customHeight="1" x14ac:dyDescent="0.3">
      <c r="A6" s="73"/>
      <c r="B6" s="339" t="s">
        <v>148</v>
      </c>
      <c r="C6" s="340"/>
      <c r="D6" s="340"/>
      <c r="E6" s="340"/>
      <c r="F6" s="341"/>
      <c r="G6" s="81"/>
      <c r="H6" s="83"/>
      <c r="I6" s="81"/>
      <c r="J6" s="81"/>
    </row>
    <row r="7" spans="1:10" ht="18.75" customHeight="1" x14ac:dyDescent="0.3">
      <c r="A7" s="74">
        <v>1</v>
      </c>
      <c r="B7" s="75" t="s">
        <v>2</v>
      </c>
      <c r="C7" s="74">
        <v>1</v>
      </c>
      <c r="D7" s="74">
        <v>1</v>
      </c>
      <c r="E7" s="76">
        <v>250000</v>
      </c>
      <c r="F7" s="76">
        <f>E7*D7</f>
        <v>250000</v>
      </c>
      <c r="G7" s="285">
        <v>0.08</v>
      </c>
      <c r="H7" s="286">
        <f>E7*G7</f>
        <v>20000</v>
      </c>
      <c r="I7" s="82">
        <f>(E7*G7)+E7</f>
        <v>270000</v>
      </c>
      <c r="J7" s="175">
        <f>D7*I7</f>
        <v>270000</v>
      </c>
    </row>
    <row r="8" spans="1:10" ht="18.75" customHeight="1" x14ac:dyDescent="0.3">
      <c r="A8" s="74">
        <v>2</v>
      </c>
      <c r="B8" s="75" t="s">
        <v>115</v>
      </c>
      <c r="C8" s="74">
        <v>1</v>
      </c>
      <c r="D8" s="74">
        <v>1</v>
      </c>
      <c r="E8" s="76">
        <v>154000</v>
      </c>
      <c r="F8" s="76">
        <f t="shared" ref="F8:F17" si="0">E8*D8</f>
        <v>154000</v>
      </c>
      <c r="G8" s="285">
        <v>0.08</v>
      </c>
      <c r="H8" s="286">
        <f t="shared" ref="H8:H17" si="1">E8*G8</f>
        <v>12320</v>
      </c>
      <c r="I8" s="82">
        <v>166000</v>
      </c>
      <c r="J8" s="175">
        <f t="shared" ref="J8:J17" si="2">D8*I8</f>
        <v>166000</v>
      </c>
    </row>
    <row r="9" spans="1:10" ht="18.75" customHeight="1" x14ac:dyDescent="0.3">
      <c r="A9" s="74">
        <v>3</v>
      </c>
      <c r="B9" s="75" t="s">
        <v>116</v>
      </c>
      <c r="C9" s="74">
        <v>1</v>
      </c>
      <c r="D9" s="74">
        <v>1</v>
      </c>
      <c r="E9" s="76">
        <v>154000</v>
      </c>
      <c r="F9" s="76">
        <f t="shared" si="0"/>
        <v>154000</v>
      </c>
      <c r="G9" s="285">
        <v>0.08</v>
      </c>
      <c r="H9" s="286">
        <f t="shared" si="1"/>
        <v>12320</v>
      </c>
      <c r="I9" s="82">
        <v>166000</v>
      </c>
      <c r="J9" s="175">
        <f t="shared" si="2"/>
        <v>166000</v>
      </c>
    </row>
    <row r="10" spans="1:10" ht="18.75" customHeight="1" x14ac:dyDescent="0.3">
      <c r="A10" s="74">
        <v>4</v>
      </c>
      <c r="B10" s="75" t="s">
        <v>183</v>
      </c>
      <c r="C10" s="74">
        <v>1</v>
      </c>
      <c r="D10" s="74">
        <v>1</v>
      </c>
      <c r="E10" s="76">
        <v>170500</v>
      </c>
      <c r="F10" s="76">
        <f t="shared" si="0"/>
        <v>170500</v>
      </c>
      <c r="G10" s="285">
        <v>0.08</v>
      </c>
      <c r="H10" s="286">
        <f t="shared" si="1"/>
        <v>13640</v>
      </c>
      <c r="I10" s="82">
        <v>184000</v>
      </c>
      <c r="J10" s="175">
        <f t="shared" si="2"/>
        <v>184000</v>
      </c>
    </row>
    <row r="11" spans="1:10" ht="18.75" customHeight="1" x14ac:dyDescent="0.3">
      <c r="A11" s="74">
        <v>5</v>
      </c>
      <c r="B11" s="75" t="s">
        <v>184</v>
      </c>
      <c r="C11" s="74">
        <v>1</v>
      </c>
      <c r="D11" s="74">
        <v>1</v>
      </c>
      <c r="E11" s="76">
        <v>150000</v>
      </c>
      <c r="F11" s="76">
        <f t="shared" si="0"/>
        <v>150000</v>
      </c>
      <c r="G11" s="285">
        <v>0.08</v>
      </c>
      <c r="H11" s="286">
        <f t="shared" si="1"/>
        <v>12000</v>
      </c>
      <c r="I11" s="82">
        <f t="shared" ref="I11:I65" si="3">(E11*G11)+E11</f>
        <v>162000</v>
      </c>
      <c r="J11" s="175">
        <f t="shared" si="2"/>
        <v>162000</v>
      </c>
    </row>
    <row r="12" spans="1:10" ht="18.75" customHeight="1" x14ac:dyDescent="0.3">
      <c r="A12" s="74">
        <v>6</v>
      </c>
      <c r="B12" s="75" t="s">
        <v>117</v>
      </c>
      <c r="C12" s="74">
        <v>1</v>
      </c>
      <c r="D12" s="74">
        <v>1</v>
      </c>
      <c r="E12" s="76">
        <v>170500</v>
      </c>
      <c r="F12" s="76">
        <f t="shared" si="0"/>
        <v>170500</v>
      </c>
      <c r="G12" s="285">
        <v>0.08</v>
      </c>
      <c r="H12" s="286">
        <f t="shared" si="1"/>
        <v>13640</v>
      </c>
      <c r="I12" s="82">
        <v>184000</v>
      </c>
      <c r="J12" s="175">
        <f t="shared" si="2"/>
        <v>184000</v>
      </c>
    </row>
    <row r="13" spans="1:10" ht="18.75" customHeight="1" x14ac:dyDescent="0.3">
      <c r="A13" s="74">
        <v>7</v>
      </c>
      <c r="B13" s="75" t="s">
        <v>185</v>
      </c>
      <c r="C13" s="74">
        <v>1</v>
      </c>
      <c r="D13" s="74">
        <v>1</v>
      </c>
      <c r="E13" s="76">
        <v>150000</v>
      </c>
      <c r="F13" s="76">
        <f t="shared" si="0"/>
        <v>150000</v>
      </c>
      <c r="G13" s="285">
        <v>0.08</v>
      </c>
      <c r="H13" s="286">
        <f t="shared" si="1"/>
        <v>12000</v>
      </c>
      <c r="I13" s="82">
        <f t="shared" si="3"/>
        <v>162000</v>
      </c>
      <c r="J13" s="175">
        <f t="shared" si="2"/>
        <v>162000</v>
      </c>
    </row>
    <row r="14" spans="1:10" ht="18.75" customHeight="1" x14ac:dyDescent="0.3">
      <c r="A14" s="74">
        <v>8</v>
      </c>
      <c r="B14" s="75" t="s">
        <v>118</v>
      </c>
      <c r="C14" s="74">
        <v>1</v>
      </c>
      <c r="D14" s="74">
        <v>1</v>
      </c>
      <c r="E14" s="76">
        <v>121000</v>
      </c>
      <c r="F14" s="76">
        <f t="shared" si="0"/>
        <v>121000</v>
      </c>
      <c r="G14" s="285">
        <v>0.08</v>
      </c>
      <c r="H14" s="286">
        <f t="shared" si="1"/>
        <v>9680</v>
      </c>
      <c r="I14" s="82">
        <v>130000</v>
      </c>
      <c r="J14" s="175">
        <f t="shared" si="2"/>
        <v>130000</v>
      </c>
    </row>
    <row r="15" spans="1:10" ht="18.75" customHeight="1" x14ac:dyDescent="0.3">
      <c r="A15" s="74">
        <v>9</v>
      </c>
      <c r="B15" s="75" t="s">
        <v>119</v>
      </c>
      <c r="C15" s="74">
        <v>1</v>
      </c>
      <c r="D15" s="74">
        <v>1</v>
      </c>
      <c r="E15" s="76">
        <v>110000</v>
      </c>
      <c r="F15" s="76">
        <f t="shared" si="0"/>
        <v>110000</v>
      </c>
      <c r="G15" s="285">
        <v>0.08</v>
      </c>
      <c r="H15" s="286">
        <f t="shared" si="1"/>
        <v>8800</v>
      </c>
      <c r="I15" s="82">
        <v>118800</v>
      </c>
      <c r="J15" s="175">
        <f t="shared" si="2"/>
        <v>118800</v>
      </c>
    </row>
    <row r="16" spans="1:10" ht="18.75" customHeight="1" x14ac:dyDescent="0.3">
      <c r="A16" s="74">
        <v>10</v>
      </c>
      <c r="B16" s="75" t="s">
        <v>120</v>
      </c>
      <c r="C16" s="74">
        <v>1</v>
      </c>
      <c r="D16" s="74">
        <v>1</v>
      </c>
      <c r="E16" s="76">
        <v>110000</v>
      </c>
      <c r="F16" s="76">
        <f t="shared" si="0"/>
        <v>110000</v>
      </c>
      <c r="G16" s="285">
        <v>0.08</v>
      </c>
      <c r="H16" s="286">
        <f t="shared" si="1"/>
        <v>8800</v>
      </c>
      <c r="I16" s="82">
        <v>118800</v>
      </c>
      <c r="J16" s="175">
        <f t="shared" si="2"/>
        <v>118800</v>
      </c>
    </row>
    <row r="17" spans="1:10" ht="18.75" customHeight="1" x14ac:dyDescent="0.3">
      <c r="A17" s="74">
        <v>11</v>
      </c>
      <c r="B17" s="75" t="s">
        <v>121</v>
      </c>
      <c r="C17" s="74">
        <v>1</v>
      </c>
      <c r="D17" s="74">
        <v>1</v>
      </c>
      <c r="E17" s="76">
        <v>110000</v>
      </c>
      <c r="F17" s="76">
        <f t="shared" si="0"/>
        <v>110000</v>
      </c>
      <c r="G17" s="285">
        <v>0.08</v>
      </c>
      <c r="H17" s="286">
        <f t="shared" si="1"/>
        <v>8800</v>
      </c>
      <c r="I17" s="82">
        <f t="shared" si="3"/>
        <v>118800</v>
      </c>
      <c r="J17" s="175">
        <f t="shared" si="2"/>
        <v>118800</v>
      </c>
    </row>
    <row r="18" spans="1:10" ht="18.75" customHeight="1" x14ac:dyDescent="0.3">
      <c r="A18" s="74"/>
      <c r="B18" s="20" t="s">
        <v>122</v>
      </c>
      <c r="C18" s="196">
        <f>SUM(C7:C17)</f>
        <v>11</v>
      </c>
      <c r="D18" s="196">
        <f>SUM(D7:D17)</f>
        <v>11</v>
      </c>
      <c r="E18" s="77">
        <f>SUM(E7:E17)</f>
        <v>1650000</v>
      </c>
      <c r="F18" s="77">
        <f>SUM(F7:F17)</f>
        <v>1650000</v>
      </c>
      <c r="G18" s="81"/>
      <c r="H18" s="286"/>
      <c r="I18" s="82"/>
      <c r="J18" s="176">
        <f>SUM(J7:J17)</f>
        <v>1780400</v>
      </c>
    </row>
    <row r="19" spans="1:10" ht="18.75" customHeight="1" x14ac:dyDescent="0.3">
      <c r="A19" s="78"/>
      <c r="B19" s="334" t="s">
        <v>149</v>
      </c>
      <c r="C19" s="335"/>
      <c r="D19" s="335"/>
      <c r="E19" s="335"/>
      <c r="F19" s="336"/>
      <c r="G19" s="81"/>
      <c r="H19" s="286"/>
      <c r="I19" s="82">
        <f t="shared" si="3"/>
        <v>0</v>
      </c>
      <c r="J19" s="81"/>
    </row>
    <row r="20" spans="1:10" ht="18.75" customHeight="1" x14ac:dyDescent="0.3">
      <c r="A20" s="74">
        <v>12</v>
      </c>
      <c r="B20" s="75" t="s">
        <v>151</v>
      </c>
      <c r="C20" s="74">
        <v>1</v>
      </c>
      <c r="D20" s="74">
        <v>1</v>
      </c>
      <c r="E20" s="76">
        <v>115500</v>
      </c>
      <c r="F20" s="76">
        <f>D20*E20</f>
        <v>115500</v>
      </c>
      <c r="G20" s="285">
        <v>0.08</v>
      </c>
      <c r="H20" s="286">
        <f>E20*G20</f>
        <v>9240</v>
      </c>
      <c r="I20" s="82">
        <v>125000</v>
      </c>
      <c r="J20" s="175">
        <f>D20*I20</f>
        <v>125000</v>
      </c>
    </row>
    <row r="21" spans="1:10" ht="18.75" customHeight="1" x14ac:dyDescent="0.3">
      <c r="A21" s="74">
        <v>13</v>
      </c>
      <c r="B21" s="75" t="s">
        <v>152</v>
      </c>
      <c r="C21" s="74">
        <v>1</v>
      </c>
      <c r="D21" s="74">
        <v>1</v>
      </c>
      <c r="E21" s="76">
        <v>110000</v>
      </c>
      <c r="F21" s="76">
        <f>D21*E21</f>
        <v>110000</v>
      </c>
      <c r="G21" s="285">
        <v>0.08</v>
      </c>
      <c r="H21" s="286">
        <f t="shared" ref="H21:H24" si="4">E21*G21</f>
        <v>8800</v>
      </c>
      <c r="I21" s="82">
        <f t="shared" si="3"/>
        <v>118800</v>
      </c>
      <c r="J21" s="175">
        <f t="shared" ref="J21:J24" si="5">D21*I21</f>
        <v>118800</v>
      </c>
    </row>
    <row r="22" spans="1:10" ht="18.75" customHeight="1" x14ac:dyDescent="0.3">
      <c r="A22" s="74">
        <v>14</v>
      </c>
      <c r="B22" s="75" t="s">
        <v>153</v>
      </c>
      <c r="C22" s="74">
        <v>1</v>
      </c>
      <c r="D22" s="74">
        <v>1</v>
      </c>
      <c r="E22" s="76">
        <v>110000</v>
      </c>
      <c r="F22" s="76">
        <f>D22*E22</f>
        <v>110000</v>
      </c>
      <c r="G22" s="285">
        <v>0.08</v>
      </c>
      <c r="H22" s="286">
        <f t="shared" si="4"/>
        <v>8800</v>
      </c>
      <c r="I22" s="82">
        <f t="shared" si="3"/>
        <v>118800</v>
      </c>
      <c r="J22" s="175">
        <f t="shared" si="5"/>
        <v>118800</v>
      </c>
    </row>
    <row r="23" spans="1:10" ht="18.75" customHeight="1" x14ac:dyDescent="0.3">
      <c r="A23" s="74">
        <v>15</v>
      </c>
      <c r="B23" s="75" t="s">
        <v>154</v>
      </c>
      <c r="C23" s="74">
        <v>1</v>
      </c>
      <c r="D23" s="74">
        <v>1</v>
      </c>
      <c r="E23" s="76">
        <v>110000</v>
      </c>
      <c r="F23" s="76">
        <f>D23*E23</f>
        <v>110000</v>
      </c>
      <c r="G23" s="285">
        <v>0.08</v>
      </c>
      <c r="H23" s="286">
        <f t="shared" si="4"/>
        <v>8800</v>
      </c>
      <c r="I23" s="82">
        <f t="shared" si="3"/>
        <v>118800</v>
      </c>
      <c r="J23" s="175">
        <f t="shared" si="5"/>
        <v>118800</v>
      </c>
    </row>
    <row r="24" spans="1:10" ht="18.75" customHeight="1" x14ac:dyDescent="0.3">
      <c r="A24" s="74">
        <v>16</v>
      </c>
      <c r="B24" s="75" t="s">
        <v>155</v>
      </c>
      <c r="C24" s="74">
        <v>4</v>
      </c>
      <c r="D24" s="74">
        <v>4</v>
      </c>
      <c r="E24" s="76">
        <v>104500</v>
      </c>
      <c r="F24" s="76">
        <f>D24*E24</f>
        <v>418000</v>
      </c>
      <c r="G24" s="285">
        <v>0.08</v>
      </c>
      <c r="H24" s="286">
        <f t="shared" si="4"/>
        <v>8360</v>
      </c>
      <c r="I24" s="82">
        <v>112800</v>
      </c>
      <c r="J24" s="175">
        <f t="shared" si="5"/>
        <v>451200</v>
      </c>
    </row>
    <row r="25" spans="1:10" ht="18.75" customHeight="1" x14ac:dyDescent="0.3">
      <c r="A25" s="74"/>
      <c r="B25" s="20" t="s">
        <v>122</v>
      </c>
      <c r="C25" s="196">
        <f>SUM(C20:C24)</f>
        <v>8</v>
      </c>
      <c r="D25" s="196">
        <f>SUM(D20:D24)</f>
        <v>8</v>
      </c>
      <c r="E25" s="77">
        <f>SUM(E20:E24)</f>
        <v>550000</v>
      </c>
      <c r="F25" s="77">
        <f>SUM(F20:F24)</f>
        <v>863500</v>
      </c>
      <c r="G25" s="81"/>
      <c r="H25" s="286"/>
      <c r="I25" s="82"/>
      <c r="J25" s="176">
        <f>SUM(J20:J24)</f>
        <v>932600</v>
      </c>
    </row>
    <row r="26" spans="1:10" ht="18.75" customHeight="1" x14ac:dyDescent="0.3">
      <c r="A26" s="78"/>
      <c r="B26" s="334" t="s">
        <v>150</v>
      </c>
      <c r="C26" s="335"/>
      <c r="D26" s="335"/>
      <c r="E26" s="335"/>
      <c r="F26" s="336"/>
      <c r="G26" s="81"/>
      <c r="H26" s="286"/>
      <c r="I26" s="82">
        <f t="shared" si="3"/>
        <v>0</v>
      </c>
      <c r="J26" s="81"/>
    </row>
    <row r="27" spans="1:10" ht="32.25" customHeight="1" x14ac:dyDescent="0.3">
      <c r="A27" s="74">
        <v>17</v>
      </c>
      <c r="B27" s="79" t="s">
        <v>204</v>
      </c>
      <c r="C27" s="74">
        <v>1</v>
      </c>
      <c r="D27" s="74">
        <v>1</v>
      </c>
      <c r="E27" s="76">
        <v>115500</v>
      </c>
      <c r="F27" s="76">
        <f t="shared" ref="F27:F33" si="6">D27*E27</f>
        <v>115500</v>
      </c>
      <c r="G27" s="285">
        <v>0.08</v>
      </c>
      <c r="H27" s="286">
        <f>E27*G27</f>
        <v>9240</v>
      </c>
      <c r="I27" s="82">
        <v>125000</v>
      </c>
      <c r="J27" s="175">
        <f>D27*I27</f>
        <v>125000</v>
      </c>
    </row>
    <row r="28" spans="1:10" ht="35.25" customHeight="1" x14ac:dyDescent="0.3">
      <c r="A28" s="74">
        <v>18</v>
      </c>
      <c r="B28" s="75" t="s">
        <v>156</v>
      </c>
      <c r="C28" s="74">
        <v>1</v>
      </c>
      <c r="D28" s="74">
        <v>1</v>
      </c>
      <c r="E28" s="76">
        <v>110000</v>
      </c>
      <c r="F28" s="76">
        <f t="shared" si="6"/>
        <v>110000</v>
      </c>
      <c r="G28" s="285">
        <v>0.08</v>
      </c>
      <c r="H28" s="286">
        <f t="shared" ref="H28:H34" si="7">E28*G28</f>
        <v>8800</v>
      </c>
      <c r="I28" s="82">
        <f t="shared" si="3"/>
        <v>118800</v>
      </c>
      <c r="J28" s="175">
        <f t="shared" ref="J28:J35" si="8">D28*I28</f>
        <v>118800</v>
      </c>
    </row>
    <row r="29" spans="1:10" ht="18.75" customHeight="1" x14ac:dyDescent="0.3">
      <c r="A29" s="74">
        <v>19</v>
      </c>
      <c r="B29" s="75" t="s">
        <v>157</v>
      </c>
      <c r="C29" s="74">
        <v>2</v>
      </c>
      <c r="D29" s="74">
        <v>2</v>
      </c>
      <c r="E29" s="76">
        <v>100404</v>
      </c>
      <c r="F29" s="76">
        <f t="shared" si="6"/>
        <v>200808</v>
      </c>
      <c r="G29" s="285">
        <v>0.08</v>
      </c>
      <c r="H29" s="286">
        <f t="shared" si="7"/>
        <v>8032.3200000000006</v>
      </c>
      <c r="I29" s="82">
        <v>108500</v>
      </c>
      <c r="J29" s="175">
        <f t="shared" si="8"/>
        <v>217000</v>
      </c>
    </row>
    <row r="30" spans="1:10" ht="18.75" customHeight="1" x14ac:dyDescent="0.3">
      <c r="A30" s="74">
        <v>20</v>
      </c>
      <c r="B30" s="75" t="s">
        <v>157</v>
      </c>
      <c r="C30" s="74">
        <v>4</v>
      </c>
      <c r="D30" s="74">
        <v>4</v>
      </c>
      <c r="E30" s="76">
        <v>115500</v>
      </c>
      <c r="F30" s="76">
        <f t="shared" si="6"/>
        <v>462000</v>
      </c>
      <c r="G30" s="285">
        <v>0.08</v>
      </c>
      <c r="H30" s="286">
        <f t="shared" si="7"/>
        <v>9240</v>
      </c>
      <c r="I30" s="82">
        <v>125000</v>
      </c>
      <c r="J30" s="175">
        <f t="shared" si="8"/>
        <v>500000</v>
      </c>
    </row>
    <row r="31" spans="1:10" ht="40.5" customHeight="1" x14ac:dyDescent="0.3">
      <c r="A31" s="74">
        <v>21</v>
      </c>
      <c r="B31" s="79" t="s">
        <v>186</v>
      </c>
      <c r="C31" s="74">
        <v>7</v>
      </c>
      <c r="D31" s="74">
        <v>7</v>
      </c>
      <c r="E31" s="76">
        <v>99000</v>
      </c>
      <c r="F31" s="76">
        <f t="shared" si="6"/>
        <v>693000</v>
      </c>
      <c r="G31" s="285">
        <v>0.08</v>
      </c>
      <c r="H31" s="286">
        <f t="shared" si="7"/>
        <v>7920</v>
      </c>
      <c r="I31" s="82">
        <v>107000</v>
      </c>
      <c r="J31" s="175">
        <f t="shared" si="8"/>
        <v>749000</v>
      </c>
    </row>
    <row r="32" spans="1:10" ht="18.75" customHeight="1" x14ac:dyDescent="0.3">
      <c r="A32" s="74">
        <v>22</v>
      </c>
      <c r="B32" s="75" t="s">
        <v>158</v>
      </c>
      <c r="C32" s="74">
        <v>1</v>
      </c>
      <c r="D32" s="74">
        <v>1</v>
      </c>
      <c r="E32" s="76">
        <v>115500</v>
      </c>
      <c r="F32" s="76">
        <f t="shared" si="6"/>
        <v>115500</v>
      </c>
      <c r="G32" s="285">
        <v>0.08</v>
      </c>
      <c r="H32" s="286">
        <f t="shared" si="7"/>
        <v>9240</v>
      </c>
      <c r="I32" s="82">
        <v>125000</v>
      </c>
      <c r="J32" s="175">
        <f t="shared" si="8"/>
        <v>125000</v>
      </c>
    </row>
    <row r="33" spans="1:10" ht="18.75" customHeight="1" x14ac:dyDescent="0.3">
      <c r="A33" s="74">
        <v>23</v>
      </c>
      <c r="B33" s="75" t="s">
        <v>23</v>
      </c>
      <c r="C33" s="74">
        <v>13</v>
      </c>
      <c r="D33" s="74">
        <v>13</v>
      </c>
      <c r="E33" s="76">
        <v>99000</v>
      </c>
      <c r="F33" s="76">
        <f t="shared" si="6"/>
        <v>1287000</v>
      </c>
      <c r="G33" s="285">
        <v>0.08</v>
      </c>
      <c r="H33" s="286">
        <f t="shared" si="7"/>
        <v>7920</v>
      </c>
      <c r="I33" s="82">
        <v>107000</v>
      </c>
      <c r="J33" s="175">
        <f t="shared" si="8"/>
        <v>1391000</v>
      </c>
    </row>
    <row r="34" spans="1:10" ht="31.5" customHeight="1" x14ac:dyDescent="0.3">
      <c r="A34" s="74">
        <v>24</v>
      </c>
      <c r="B34" s="79" t="s">
        <v>187</v>
      </c>
      <c r="C34" s="74">
        <v>1</v>
      </c>
      <c r="D34" s="74">
        <v>1</v>
      </c>
      <c r="E34" s="76">
        <v>120000</v>
      </c>
      <c r="F34" s="76">
        <f>D34*E34</f>
        <v>120000</v>
      </c>
      <c r="G34" s="285">
        <v>0.08</v>
      </c>
      <c r="H34" s="286">
        <f t="shared" si="7"/>
        <v>9600</v>
      </c>
      <c r="I34" s="82">
        <f t="shared" si="3"/>
        <v>129600</v>
      </c>
      <c r="J34" s="175">
        <f t="shared" si="8"/>
        <v>129600</v>
      </c>
    </row>
    <row r="35" spans="1:10" ht="18.75" customHeight="1" x14ac:dyDescent="0.3">
      <c r="A35" s="74">
        <v>25</v>
      </c>
      <c r="B35" s="79" t="s">
        <v>203</v>
      </c>
      <c r="C35" s="74">
        <v>1</v>
      </c>
      <c r="D35" s="74">
        <v>1</v>
      </c>
      <c r="E35" s="76"/>
      <c r="F35" s="76"/>
      <c r="G35" s="285"/>
      <c r="H35" s="286"/>
      <c r="I35" s="82">
        <v>104000</v>
      </c>
      <c r="J35" s="175">
        <f t="shared" si="8"/>
        <v>104000</v>
      </c>
    </row>
    <row r="36" spans="1:10" ht="18.75" customHeight="1" x14ac:dyDescent="0.3">
      <c r="A36" s="74"/>
      <c r="B36" s="20" t="s">
        <v>122</v>
      </c>
      <c r="C36" s="196">
        <f>SUM(C27:C35)</f>
        <v>31</v>
      </c>
      <c r="D36" s="196">
        <f>SUM(D27:D35)</f>
        <v>31</v>
      </c>
      <c r="E36" s="77">
        <f>SUM(E27:E34)</f>
        <v>874904</v>
      </c>
      <c r="F36" s="77">
        <f>SUM(F27:F34)</f>
        <v>3103808</v>
      </c>
      <c r="G36" s="81"/>
      <c r="H36" s="286"/>
      <c r="I36" s="82"/>
      <c r="J36" s="176">
        <f>SUM(J27:J35)</f>
        <v>3459400</v>
      </c>
    </row>
    <row r="37" spans="1:10" ht="18.75" customHeight="1" x14ac:dyDescent="0.3">
      <c r="A37" s="78"/>
      <c r="B37" s="334" t="s">
        <v>160</v>
      </c>
      <c r="C37" s="335"/>
      <c r="D37" s="335"/>
      <c r="E37" s="335"/>
      <c r="F37" s="336"/>
      <c r="G37" s="81"/>
      <c r="H37" s="286"/>
      <c r="I37" s="82">
        <f t="shared" si="3"/>
        <v>0</v>
      </c>
      <c r="J37" s="81"/>
    </row>
    <row r="38" spans="1:10" ht="18.75" customHeight="1" x14ac:dyDescent="0.3">
      <c r="A38" s="74">
        <v>26</v>
      </c>
      <c r="B38" s="75" t="s">
        <v>123</v>
      </c>
      <c r="C38" s="74">
        <v>2</v>
      </c>
      <c r="D38" s="74">
        <v>2</v>
      </c>
      <c r="E38" s="76">
        <v>143000</v>
      </c>
      <c r="F38" s="76">
        <f>D38*E38</f>
        <v>286000</v>
      </c>
      <c r="G38" s="285">
        <v>0.08</v>
      </c>
      <c r="H38" s="286">
        <f>E38*G38</f>
        <v>11440</v>
      </c>
      <c r="I38" s="82">
        <v>154000</v>
      </c>
      <c r="J38" s="175">
        <f>D38*I38</f>
        <v>308000</v>
      </c>
    </row>
    <row r="39" spans="1:10" ht="18.75" customHeight="1" x14ac:dyDescent="0.3">
      <c r="A39" s="74">
        <v>27</v>
      </c>
      <c r="B39" s="75" t="s">
        <v>123</v>
      </c>
      <c r="C39" s="74">
        <v>1</v>
      </c>
      <c r="D39" s="74">
        <v>1</v>
      </c>
      <c r="E39" s="76">
        <v>132000</v>
      </c>
      <c r="F39" s="76">
        <f>D39*E39</f>
        <v>132000</v>
      </c>
      <c r="G39" s="285">
        <v>0.08</v>
      </c>
      <c r="H39" s="286">
        <f t="shared" ref="H39:H42" si="9">E39*G39</f>
        <v>10560</v>
      </c>
      <c r="I39" s="82">
        <v>142000</v>
      </c>
      <c r="J39" s="175">
        <f t="shared" ref="J39:J42" si="10">D39*I39</f>
        <v>142000</v>
      </c>
    </row>
    <row r="40" spans="1:10" ht="18.75" customHeight="1" x14ac:dyDescent="0.3">
      <c r="A40" s="74">
        <v>28</v>
      </c>
      <c r="B40" s="75" t="s">
        <v>123</v>
      </c>
      <c r="C40" s="74">
        <v>2</v>
      </c>
      <c r="D40" s="74">
        <v>2</v>
      </c>
      <c r="E40" s="76">
        <v>121000</v>
      </c>
      <c r="F40" s="76">
        <f>D40*E40</f>
        <v>242000</v>
      </c>
      <c r="G40" s="285">
        <v>0.08</v>
      </c>
      <c r="H40" s="286">
        <f t="shared" si="9"/>
        <v>9680</v>
      </c>
      <c r="I40" s="82">
        <v>130000</v>
      </c>
      <c r="J40" s="175">
        <f t="shared" si="10"/>
        <v>260000</v>
      </c>
    </row>
    <row r="41" spans="1:10" ht="18.75" customHeight="1" x14ac:dyDescent="0.3">
      <c r="A41" s="74">
        <v>29</v>
      </c>
      <c r="B41" s="75" t="s">
        <v>124</v>
      </c>
      <c r="C41" s="74">
        <v>7</v>
      </c>
      <c r="D41" s="74">
        <v>7</v>
      </c>
      <c r="E41" s="76">
        <v>115500</v>
      </c>
      <c r="F41" s="76">
        <f>D41*E41</f>
        <v>808500</v>
      </c>
      <c r="G41" s="285">
        <v>0.08</v>
      </c>
      <c r="H41" s="286">
        <f t="shared" si="9"/>
        <v>9240</v>
      </c>
      <c r="I41" s="82">
        <v>125000</v>
      </c>
      <c r="J41" s="175">
        <f t="shared" si="10"/>
        <v>875000</v>
      </c>
    </row>
    <row r="42" spans="1:10" ht="18.75" customHeight="1" x14ac:dyDescent="0.3">
      <c r="A42" s="74">
        <v>30</v>
      </c>
      <c r="B42" s="75" t="s">
        <v>188</v>
      </c>
      <c r="C42" s="74">
        <v>2</v>
      </c>
      <c r="D42" s="74">
        <v>2</v>
      </c>
      <c r="E42" s="76">
        <v>120000</v>
      </c>
      <c r="F42" s="76">
        <f>D42*E42</f>
        <v>240000</v>
      </c>
      <c r="G42" s="285">
        <v>0.08</v>
      </c>
      <c r="H42" s="286">
        <f t="shared" si="9"/>
        <v>9600</v>
      </c>
      <c r="I42" s="82">
        <f t="shared" si="3"/>
        <v>129600</v>
      </c>
      <c r="J42" s="175">
        <f t="shared" si="10"/>
        <v>259200</v>
      </c>
    </row>
    <row r="43" spans="1:10" ht="18.75" customHeight="1" x14ac:dyDescent="0.3">
      <c r="A43" s="74"/>
      <c r="B43" s="20" t="s">
        <v>122</v>
      </c>
      <c r="C43" s="196">
        <f>SUM(C38:C42)</f>
        <v>14</v>
      </c>
      <c r="D43" s="196">
        <f>SUM(D38:D42)</f>
        <v>14</v>
      </c>
      <c r="E43" s="77">
        <f>SUM(E38:E42)</f>
        <v>631500</v>
      </c>
      <c r="F43" s="77">
        <f>SUM(F38:F42)</f>
        <v>1708500</v>
      </c>
      <c r="G43" s="81"/>
      <c r="H43" s="286"/>
      <c r="I43" s="82"/>
      <c r="J43" s="176">
        <f>SUM(J38:J42)</f>
        <v>1844200</v>
      </c>
    </row>
    <row r="44" spans="1:10" ht="18.75" customHeight="1" x14ac:dyDescent="0.3">
      <c r="A44" s="78"/>
      <c r="B44" s="334" t="s">
        <v>159</v>
      </c>
      <c r="C44" s="335"/>
      <c r="D44" s="335"/>
      <c r="E44" s="335"/>
      <c r="F44" s="336"/>
      <c r="G44" s="81"/>
      <c r="H44" s="286"/>
      <c r="I44" s="82">
        <f t="shared" si="3"/>
        <v>0</v>
      </c>
      <c r="J44" s="81"/>
    </row>
    <row r="45" spans="1:10" ht="21.75" customHeight="1" x14ac:dyDescent="0.3">
      <c r="A45" s="74">
        <v>31</v>
      </c>
      <c r="B45" s="75" t="s">
        <v>125</v>
      </c>
      <c r="C45" s="74">
        <v>1</v>
      </c>
      <c r="D45" s="74">
        <v>1</v>
      </c>
      <c r="E45" s="76">
        <v>115500</v>
      </c>
      <c r="F45" s="76">
        <f>D45*E45</f>
        <v>115500</v>
      </c>
      <c r="G45" s="285">
        <v>0.08</v>
      </c>
      <c r="H45" s="286">
        <f>E45*G45</f>
        <v>9240</v>
      </c>
      <c r="I45" s="82">
        <v>125000</v>
      </c>
      <c r="J45" s="175">
        <f>D45*I45</f>
        <v>125000</v>
      </c>
    </row>
    <row r="46" spans="1:10" ht="18.75" customHeight="1" x14ac:dyDescent="0.3">
      <c r="A46" s="74">
        <v>32</v>
      </c>
      <c r="B46" s="75" t="s">
        <v>126</v>
      </c>
      <c r="C46" s="74">
        <v>1</v>
      </c>
      <c r="D46" s="74">
        <v>1</v>
      </c>
      <c r="E46" s="76">
        <v>99000</v>
      </c>
      <c r="F46" s="76">
        <f t="shared" ref="F46:F65" si="11">D46*E46</f>
        <v>99000</v>
      </c>
      <c r="G46" s="285">
        <v>0.08</v>
      </c>
      <c r="H46" s="286">
        <f t="shared" ref="H46:H65" si="12">E46*G46</f>
        <v>7920</v>
      </c>
      <c r="I46" s="82">
        <v>107000</v>
      </c>
      <c r="J46" s="175">
        <f t="shared" ref="J46:J65" si="13">D46*I46</f>
        <v>107000</v>
      </c>
    </row>
    <row r="47" spans="1:10" ht="18.75" customHeight="1" x14ac:dyDescent="0.3">
      <c r="A47" s="74">
        <v>33</v>
      </c>
      <c r="B47" s="75" t="s">
        <v>127</v>
      </c>
      <c r="C47" s="74">
        <v>1</v>
      </c>
      <c r="D47" s="74">
        <v>1</v>
      </c>
      <c r="E47" s="76">
        <v>115500</v>
      </c>
      <c r="F47" s="76">
        <f t="shared" si="11"/>
        <v>115500</v>
      </c>
      <c r="G47" s="285">
        <v>0.08</v>
      </c>
      <c r="H47" s="286">
        <f t="shared" si="12"/>
        <v>9240</v>
      </c>
      <c r="I47" s="82">
        <v>125000</v>
      </c>
      <c r="J47" s="175">
        <f t="shared" si="13"/>
        <v>125000</v>
      </c>
    </row>
    <row r="48" spans="1:10" ht="18.75" customHeight="1" x14ac:dyDescent="0.3">
      <c r="A48" s="74">
        <v>34</v>
      </c>
      <c r="B48" s="75" t="s">
        <v>17</v>
      </c>
      <c r="C48" s="74">
        <v>1</v>
      </c>
      <c r="D48" s="74">
        <v>1</v>
      </c>
      <c r="E48" s="76">
        <v>99000</v>
      </c>
      <c r="F48" s="76">
        <f t="shared" si="11"/>
        <v>99000</v>
      </c>
      <c r="G48" s="285">
        <v>0.08</v>
      </c>
      <c r="H48" s="286">
        <f t="shared" si="12"/>
        <v>7920</v>
      </c>
      <c r="I48" s="82">
        <v>107000</v>
      </c>
      <c r="J48" s="175">
        <f t="shared" si="13"/>
        <v>107000</v>
      </c>
    </row>
    <row r="49" spans="1:10" ht="18.75" customHeight="1" x14ac:dyDescent="0.3">
      <c r="A49" s="74">
        <v>35</v>
      </c>
      <c r="B49" s="75" t="s">
        <v>24</v>
      </c>
      <c r="C49" s="74">
        <v>1</v>
      </c>
      <c r="D49" s="74">
        <v>1</v>
      </c>
      <c r="E49" s="76">
        <v>99000</v>
      </c>
      <c r="F49" s="76">
        <f t="shared" si="11"/>
        <v>99000</v>
      </c>
      <c r="G49" s="285">
        <v>0.08</v>
      </c>
      <c r="H49" s="286">
        <f t="shared" si="12"/>
        <v>7920</v>
      </c>
      <c r="I49" s="82">
        <v>105000</v>
      </c>
      <c r="J49" s="175">
        <f t="shared" si="13"/>
        <v>105000</v>
      </c>
    </row>
    <row r="50" spans="1:10" ht="18.75" customHeight="1" x14ac:dyDescent="0.3">
      <c r="A50" s="74">
        <v>36</v>
      </c>
      <c r="B50" s="75" t="s">
        <v>177</v>
      </c>
      <c r="C50" s="74">
        <v>2</v>
      </c>
      <c r="D50" s="74">
        <v>2</v>
      </c>
      <c r="E50" s="76">
        <v>100404</v>
      </c>
      <c r="F50" s="76">
        <f t="shared" si="11"/>
        <v>200808</v>
      </c>
      <c r="G50" s="285">
        <v>0.08</v>
      </c>
      <c r="H50" s="286">
        <f t="shared" si="12"/>
        <v>8032.3200000000006</v>
      </c>
      <c r="I50" s="82">
        <v>108000</v>
      </c>
      <c r="J50" s="175">
        <f t="shared" si="13"/>
        <v>216000</v>
      </c>
    </row>
    <row r="51" spans="1:10" ht="18.75" customHeight="1" x14ac:dyDescent="0.3">
      <c r="A51" s="74">
        <v>37</v>
      </c>
      <c r="B51" s="75" t="s">
        <v>128</v>
      </c>
      <c r="C51" s="74">
        <v>1</v>
      </c>
      <c r="D51" s="74">
        <v>1</v>
      </c>
      <c r="E51" s="76">
        <v>104500</v>
      </c>
      <c r="F51" s="76">
        <f t="shared" si="11"/>
        <v>104500</v>
      </c>
      <c r="G51" s="285">
        <v>0.08</v>
      </c>
      <c r="H51" s="286">
        <f t="shared" si="12"/>
        <v>8360</v>
      </c>
      <c r="I51" s="82">
        <v>112800</v>
      </c>
      <c r="J51" s="175">
        <f t="shared" si="13"/>
        <v>112800</v>
      </c>
    </row>
    <row r="52" spans="1:10" ht="18.75" customHeight="1" x14ac:dyDescent="0.3">
      <c r="A52" s="74">
        <v>38</v>
      </c>
      <c r="B52" s="75" t="s">
        <v>129</v>
      </c>
      <c r="C52" s="74">
        <v>2</v>
      </c>
      <c r="D52" s="74">
        <v>2</v>
      </c>
      <c r="E52" s="76">
        <v>100404</v>
      </c>
      <c r="F52" s="76">
        <f t="shared" si="11"/>
        <v>200808</v>
      </c>
      <c r="G52" s="285">
        <v>0.08</v>
      </c>
      <c r="H52" s="286">
        <f t="shared" si="12"/>
        <v>8032.3200000000006</v>
      </c>
      <c r="I52" s="82">
        <v>108000</v>
      </c>
      <c r="J52" s="175">
        <f t="shared" si="13"/>
        <v>216000</v>
      </c>
    </row>
    <row r="53" spans="1:10" ht="18.75" customHeight="1" x14ac:dyDescent="0.3">
      <c r="A53" s="74">
        <v>39</v>
      </c>
      <c r="B53" s="75" t="s">
        <v>130</v>
      </c>
      <c r="C53" s="74">
        <v>1</v>
      </c>
      <c r="D53" s="74">
        <v>1</v>
      </c>
      <c r="E53" s="76">
        <v>97143</v>
      </c>
      <c r="F53" s="76">
        <f t="shared" si="11"/>
        <v>97143</v>
      </c>
      <c r="G53" s="285">
        <v>0.08</v>
      </c>
      <c r="H53" s="286">
        <f t="shared" si="12"/>
        <v>7771.4400000000005</v>
      </c>
      <c r="I53" s="82">
        <v>105000</v>
      </c>
      <c r="J53" s="175">
        <f t="shared" si="13"/>
        <v>105000</v>
      </c>
    </row>
    <row r="54" spans="1:10" ht="18.75" customHeight="1" x14ac:dyDescent="0.3">
      <c r="A54" s="74">
        <v>40</v>
      </c>
      <c r="B54" s="75" t="s">
        <v>131</v>
      </c>
      <c r="C54" s="74">
        <v>1</v>
      </c>
      <c r="D54" s="74">
        <v>1</v>
      </c>
      <c r="E54" s="76">
        <v>100404</v>
      </c>
      <c r="F54" s="76">
        <f t="shared" si="11"/>
        <v>100404</v>
      </c>
      <c r="G54" s="285">
        <v>0.08</v>
      </c>
      <c r="H54" s="286">
        <f t="shared" si="12"/>
        <v>8032.3200000000006</v>
      </c>
      <c r="I54" s="82">
        <v>105000</v>
      </c>
      <c r="J54" s="175">
        <f t="shared" si="13"/>
        <v>105000</v>
      </c>
    </row>
    <row r="55" spans="1:10" ht="22.5" customHeight="1" x14ac:dyDescent="0.3">
      <c r="A55" s="74">
        <v>41</v>
      </c>
      <c r="B55" s="75" t="s">
        <v>132</v>
      </c>
      <c r="C55" s="74">
        <v>1</v>
      </c>
      <c r="D55" s="74">
        <v>1</v>
      </c>
      <c r="E55" s="76">
        <v>115500</v>
      </c>
      <c r="F55" s="76">
        <f t="shared" si="11"/>
        <v>115500</v>
      </c>
      <c r="G55" s="285">
        <v>0.08</v>
      </c>
      <c r="H55" s="286">
        <f t="shared" si="12"/>
        <v>9240</v>
      </c>
      <c r="I55" s="82">
        <v>125000</v>
      </c>
      <c r="J55" s="175">
        <f t="shared" si="13"/>
        <v>125000</v>
      </c>
    </row>
    <row r="56" spans="1:10" ht="18.75" customHeight="1" x14ac:dyDescent="0.3">
      <c r="A56" s="74">
        <v>42</v>
      </c>
      <c r="B56" s="75" t="s">
        <v>133</v>
      </c>
      <c r="C56" s="74">
        <v>1</v>
      </c>
      <c r="D56" s="74">
        <v>1</v>
      </c>
      <c r="E56" s="76">
        <v>99000</v>
      </c>
      <c r="F56" s="76">
        <f t="shared" si="11"/>
        <v>99000</v>
      </c>
      <c r="G56" s="285">
        <v>0.08</v>
      </c>
      <c r="H56" s="286">
        <f t="shared" si="12"/>
        <v>7920</v>
      </c>
      <c r="I56" s="82">
        <v>107000</v>
      </c>
      <c r="J56" s="175">
        <f t="shared" si="13"/>
        <v>107000</v>
      </c>
    </row>
    <row r="57" spans="1:10" ht="30.75" customHeight="1" x14ac:dyDescent="0.3">
      <c r="A57" s="74">
        <v>43</v>
      </c>
      <c r="B57" s="75" t="s">
        <v>134</v>
      </c>
      <c r="C57" s="74">
        <v>1</v>
      </c>
      <c r="D57" s="74">
        <v>1</v>
      </c>
      <c r="E57" s="76">
        <v>104500</v>
      </c>
      <c r="F57" s="76">
        <f t="shared" si="11"/>
        <v>104500</v>
      </c>
      <c r="G57" s="285">
        <v>0.08</v>
      </c>
      <c r="H57" s="286">
        <f t="shared" si="12"/>
        <v>8360</v>
      </c>
      <c r="I57" s="82">
        <v>112800</v>
      </c>
      <c r="J57" s="175">
        <f t="shared" si="13"/>
        <v>112800</v>
      </c>
    </row>
    <row r="58" spans="1:10" x14ac:dyDescent="0.3">
      <c r="A58" s="74">
        <v>44</v>
      </c>
      <c r="B58" s="75" t="s">
        <v>135</v>
      </c>
      <c r="C58" s="74">
        <v>1</v>
      </c>
      <c r="D58" s="74">
        <v>1</v>
      </c>
      <c r="E58" s="76">
        <v>115500</v>
      </c>
      <c r="F58" s="76">
        <f t="shared" si="11"/>
        <v>115500</v>
      </c>
      <c r="G58" s="285">
        <v>0.08</v>
      </c>
      <c r="H58" s="286">
        <f t="shared" si="12"/>
        <v>9240</v>
      </c>
      <c r="I58" s="82">
        <v>125000</v>
      </c>
      <c r="J58" s="175">
        <f t="shared" si="13"/>
        <v>125000</v>
      </c>
    </row>
    <row r="59" spans="1:10" x14ac:dyDescent="0.3">
      <c r="A59" s="74">
        <v>45</v>
      </c>
      <c r="B59" s="75" t="s">
        <v>136</v>
      </c>
      <c r="C59" s="74">
        <v>1</v>
      </c>
      <c r="D59" s="74">
        <v>1</v>
      </c>
      <c r="E59" s="76">
        <v>104500</v>
      </c>
      <c r="F59" s="76">
        <f t="shared" si="11"/>
        <v>104500</v>
      </c>
      <c r="G59" s="285">
        <v>0.08</v>
      </c>
      <c r="H59" s="286">
        <f t="shared" si="12"/>
        <v>8360</v>
      </c>
      <c r="I59" s="82">
        <v>112800</v>
      </c>
      <c r="J59" s="175">
        <f t="shared" si="13"/>
        <v>112800</v>
      </c>
    </row>
    <row r="60" spans="1:10" ht="25.5" customHeight="1" x14ac:dyDescent="0.3">
      <c r="A60" s="74">
        <v>46</v>
      </c>
      <c r="B60" s="79" t="s">
        <v>189</v>
      </c>
      <c r="C60" s="74">
        <v>2</v>
      </c>
      <c r="D60" s="74">
        <v>2</v>
      </c>
      <c r="E60" s="76">
        <v>120000</v>
      </c>
      <c r="F60" s="76">
        <f t="shared" si="11"/>
        <v>240000</v>
      </c>
      <c r="G60" s="285">
        <v>0.08</v>
      </c>
      <c r="H60" s="286">
        <f t="shared" si="12"/>
        <v>9600</v>
      </c>
      <c r="I60" s="82">
        <f t="shared" si="3"/>
        <v>129600</v>
      </c>
      <c r="J60" s="175">
        <f t="shared" si="13"/>
        <v>259200</v>
      </c>
    </row>
    <row r="61" spans="1:10" x14ac:dyDescent="0.3">
      <c r="A61" s="74">
        <v>47</v>
      </c>
      <c r="B61" s="75" t="s">
        <v>190</v>
      </c>
      <c r="C61" s="74">
        <v>1</v>
      </c>
      <c r="D61" s="74">
        <v>1</v>
      </c>
      <c r="E61" s="76">
        <v>120000</v>
      </c>
      <c r="F61" s="76">
        <f t="shared" si="11"/>
        <v>120000</v>
      </c>
      <c r="G61" s="285">
        <v>0.08</v>
      </c>
      <c r="H61" s="286">
        <f t="shared" si="12"/>
        <v>9600</v>
      </c>
      <c r="I61" s="82">
        <f t="shared" si="3"/>
        <v>129600</v>
      </c>
      <c r="J61" s="175">
        <f t="shared" si="13"/>
        <v>129600</v>
      </c>
    </row>
    <row r="62" spans="1:10" ht="21.75" customHeight="1" x14ac:dyDescent="0.3">
      <c r="A62" s="74">
        <v>48</v>
      </c>
      <c r="B62" s="79" t="s">
        <v>191</v>
      </c>
      <c r="C62" s="74">
        <v>1</v>
      </c>
      <c r="D62" s="74">
        <v>1</v>
      </c>
      <c r="E62" s="76">
        <v>120000</v>
      </c>
      <c r="F62" s="76">
        <f t="shared" si="11"/>
        <v>120000</v>
      </c>
      <c r="G62" s="285">
        <v>0.08</v>
      </c>
      <c r="H62" s="286">
        <f t="shared" si="12"/>
        <v>9600</v>
      </c>
      <c r="I62" s="82">
        <f t="shared" si="3"/>
        <v>129600</v>
      </c>
      <c r="J62" s="175">
        <f t="shared" si="13"/>
        <v>129600</v>
      </c>
    </row>
    <row r="63" spans="1:10" ht="40.5" x14ac:dyDescent="0.3">
      <c r="A63" s="74">
        <v>49</v>
      </c>
      <c r="B63" s="79" t="s">
        <v>192</v>
      </c>
      <c r="C63" s="74">
        <v>1</v>
      </c>
      <c r="D63" s="74">
        <v>1</v>
      </c>
      <c r="E63" s="76">
        <v>110000</v>
      </c>
      <c r="F63" s="76">
        <f t="shared" si="11"/>
        <v>110000</v>
      </c>
      <c r="G63" s="285">
        <v>0.08</v>
      </c>
      <c r="H63" s="286">
        <f t="shared" si="12"/>
        <v>8800</v>
      </c>
      <c r="I63" s="82">
        <f t="shared" si="3"/>
        <v>118800</v>
      </c>
      <c r="J63" s="175">
        <f t="shared" si="13"/>
        <v>118800</v>
      </c>
    </row>
    <row r="64" spans="1:10" x14ac:dyDescent="0.3">
      <c r="A64" s="74">
        <v>50</v>
      </c>
      <c r="B64" s="79" t="s">
        <v>193</v>
      </c>
      <c r="C64" s="74">
        <v>3</v>
      </c>
      <c r="D64" s="74">
        <v>3</v>
      </c>
      <c r="E64" s="76">
        <v>120000</v>
      </c>
      <c r="F64" s="76">
        <f t="shared" si="11"/>
        <v>360000</v>
      </c>
      <c r="G64" s="285">
        <v>0.08</v>
      </c>
      <c r="H64" s="286">
        <f t="shared" si="12"/>
        <v>9600</v>
      </c>
      <c r="I64" s="82">
        <f t="shared" si="3"/>
        <v>129600</v>
      </c>
      <c r="J64" s="175">
        <f t="shared" si="13"/>
        <v>388800</v>
      </c>
    </row>
    <row r="65" spans="1:10" x14ac:dyDescent="0.3">
      <c r="A65" s="74">
        <v>51</v>
      </c>
      <c r="B65" s="79" t="s">
        <v>194</v>
      </c>
      <c r="C65" s="74">
        <v>1</v>
      </c>
      <c r="D65" s="74">
        <v>1</v>
      </c>
      <c r="E65" s="76">
        <v>130000</v>
      </c>
      <c r="F65" s="76">
        <f t="shared" si="11"/>
        <v>130000</v>
      </c>
      <c r="G65" s="285">
        <v>0.08</v>
      </c>
      <c r="H65" s="286">
        <f t="shared" si="12"/>
        <v>10400</v>
      </c>
      <c r="I65" s="82">
        <f t="shared" si="3"/>
        <v>140400</v>
      </c>
      <c r="J65" s="175">
        <f t="shared" si="13"/>
        <v>140400</v>
      </c>
    </row>
    <row r="66" spans="1:10" x14ac:dyDescent="0.3">
      <c r="A66" s="74"/>
      <c r="B66" s="20" t="s">
        <v>122</v>
      </c>
      <c r="C66" s="196">
        <f>SUM(C45:C65)</f>
        <v>26</v>
      </c>
      <c r="D66" s="196">
        <f>SUM(D45:D65)</f>
        <v>26</v>
      </c>
      <c r="E66" s="80">
        <f>SUM(E45:E65)</f>
        <v>2289855</v>
      </c>
      <c r="F66" s="80">
        <f>SUM(F45:F65)</f>
        <v>2850663</v>
      </c>
      <c r="G66" s="46"/>
      <c r="H66" s="287"/>
      <c r="I66" s="81"/>
      <c r="J66" s="176">
        <f>SUM(J45:J65)</f>
        <v>3072800</v>
      </c>
    </row>
    <row r="67" spans="1:10" x14ac:dyDescent="0.3">
      <c r="A67" s="337" t="s">
        <v>137</v>
      </c>
      <c r="B67" s="338"/>
      <c r="C67" s="284">
        <f>SUM(C18+C25+C36+C43+C66)</f>
        <v>90</v>
      </c>
      <c r="D67" s="284">
        <f>SUM(D18+D25+D36+D43+D66)</f>
        <v>90</v>
      </c>
      <c r="E67" s="288">
        <f>E66+E43+E36+E25+E18</f>
        <v>5996259</v>
      </c>
      <c r="F67" s="288">
        <f>F66+F43+F36+F25+F18</f>
        <v>10176471</v>
      </c>
      <c r="G67" s="289"/>
      <c r="H67" s="290"/>
      <c r="I67" s="291"/>
      <c r="J67" s="292">
        <f>J66+J43+J36+J25+J18</f>
        <v>11089400</v>
      </c>
    </row>
    <row r="68" spans="1:10" x14ac:dyDescent="0.3">
      <c r="E68" s="46"/>
      <c r="F68" s="46"/>
      <c r="I68" s="46"/>
      <c r="J68" s="46"/>
    </row>
    <row r="69" spans="1:10" ht="45.75" customHeight="1" x14ac:dyDescent="0.3">
      <c r="A69" s="322" t="s">
        <v>233</v>
      </c>
      <c r="B69" s="323"/>
      <c r="C69" s="323"/>
      <c r="D69" s="323"/>
      <c r="E69" s="323"/>
      <c r="F69" s="323"/>
      <c r="G69" s="323"/>
      <c r="H69" s="323"/>
      <c r="I69" s="323"/>
      <c r="J69" s="323"/>
    </row>
    <row r="78" spans="1:10" ht="15" customHeight="1" x14ac:dyDescent="0.3"/>
  </sheetData>
  <sheetProtection selectLockedCells="1" selectUnlockedCells="1"/>
  <mergeCells count="15">
    <mergeCell ref="I1:J1"/>
    <mergeCell ref="A69:J69"/>
    <mergeCell ref="J3:J4"/>
    <mergeCell ref="B37:F37"/>
    <mergeCell ref="B44:F44"/>
    <mergeCell ref="A67:B67"/>
    <mergeCell ref="B6:F6"/>
    <mergeCell ref="B19:F19"/>
    <mergeCell ref="B26:F26"/>
    <mergeCell ref="I3:I4"/>
    <mergeCell ref="D3:D4"/>
    <mergeCell ref="B3:B4"/>
    <mergeCell ref="A3:A4"/>
    <mergeCell ref="C3:C4"/>
    <mergeCell ref="A2:J2"/>
  </mergeCells>
  <pageMargins left="0.38" right="0.2" top="0.43" bottom="0.48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K1" sqref="K1:L1"/>
    </sheetView>
  </sheetViews>
  <sheetFormatPr defaultRowHeight="16.5" x14ac:dyDescent="0.3"/>
  <cols>
    <col min="1" max="1" width="5.140625" style="1" customWidth="1"/>
    <col min="2" max="2" width="33.42578125" style="1" customWidth="1"/>
    <col min="3" max="3" width="9.5703125" style="3" customWidth="1"/>
    <col min="4" max="4" width="12.42578125" style="3" customWidth="1"/>
    <col min="5" max="5" width="10" style="3" customWidth="1"/>
    <col min="6" max="6" width="10.7109375" style="3" hidden="1" customWidth="1"/>
    <col min="7" max="7" width="14.5703125" style="3" hidden="1" customWidth="1"/>
    <col min="8" max="8" width="9" style="3" hidden="1" customWidth="1"/>
    <col min="9" max="9" width="10.7109375" style="199" hidden="1" customWidth="1"/>
    <col min="10" max="10" width="0.140625" style="3" hidden="1" customWidth="1"/>
    <col min="11" max="11" width="12.7109375" style="3" customWidth="1"/>
    <col min="12" max="12" width="15.85546875" style="3" customWidth="1"/>
    <col min="13" max="13" width="14" style="1" bestFit="1" customWidth="1"/>
    <col min="14" max="15" width="9.7109375" style="1" bestFit="1" customWidth="1"/>
    <col min="16" max="16384" width="9.140625" style="1"/>
  </cols>
  <sheetData>
    <row r="1" spans="1:13" s="150" customFormat="1" ht="57.75" customHeight="1" x14ac:dyDescent="0.3">
      <c r="C1" s="3"/>
      <c r="D1" s="3"/>
      <c r="E1" s="3"/>
      <c r="F1" s="3"/>
      <c r="G1" s="3"/>
      <c r="H1" s="3"/>
      <c r="I1" s="199"/>
      <c r="J1" s="3"/>
      <c r="K1" s="293" t="s">
        <v>220</v>
      </c>
      <c r="L1" s="294"/>
    </row>
    <row r="2" spans="1:13" ht="37.5" customHeight="1" x14ac:dyDescent="0.3">
      <c r="A2" s="295" t="s">
        <v>142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3" ht="15" customHeight="1" x14ac:dyDescent="0.3">
      <c r="A3" s="309"/>
      <c r="B3" s="309"/>
      <c r="C3" s="309"/>
      <c r="D3" s="309"/>
      <c r="E3" s="185"/>
      <c r="G3" s="200" t="s">
        <v>46</v>
      </c>
      <c r="L3" s="200" t="s">
        <v>144</v>
      </c>
    </row>
    <row r="4" spans="1:13" ht="13.5" customHeight="1" x14ac:dyDescent="0.3">
      <c r="A4" s="301" t="s">
        <v>0</v>
      </c>
      <c r="B4" s="307" t="s">
        <v>140</v>
      </c>
      <c r="C4" s="301" t="s">
        <v>172</v>
      </c>
      <c r="D4" s="301" t="s">
        <v>171</v>
      </c>
      <c r="E4" s="301" t="s">
        <v>171</v>
      </c>
      <c r="F4" s="307" t="s">
        <v>84</v>
      </c>
      <c r="G4" s="301" t="s">
        <v>141</v>
      </c>
      <c r="K4" s="301" t="s">
        <v>84</v>
      </c>
      <c r="L4" s="298" t="s">
        <v>213</v>
      </c>
    </row>
    <row r="5" spans="1:13" ht="42" customHeight="1" x14ac:dyDescent="0.3">
      <c r="A5" s="301"/>
      <c r="B5" s="308"/>
      <c r="C5" s="301"/>
      <c r="D5" s="301"/>
      <c r="E5" s="301"/>
      <c r="F5" s="308"/>
      <c r="G5" s="301"/>
      <c r="H5" s="151"/>
      <c r="I5" s="133"/>
      <c r="J5" s="201"/>
      <c r="K5" s="301"/>
      <c r="L5" s="298"/>
    </row>
    <row r="6" spans="1:13" ht="12.75" customHeight="1" x14ac:dyDescent="0.3">
      <c r="A6" s="23">
        <v>1</v>
      </c>
      <c r="B6" s="23">
        <v>2</v>
      </c>
      <c r="C6" s="157">
        <v>3</v>
      </c>
      <c r="D6" s="157">
        <v>4</v>
      </c>
      <c r="E6" s="157">
        <v>5</v>
      </c>
      <c r="F6" s="157">
        <v>5</v>
      </c>
      <c r="G6" s="157">
        <v>6</v>
      </c>
      <c r="H6" s="151"/>
      <c r="I6" s="133"/>
      <c r="J6" s="151"/>
      <c r="K6" s="181">
        <v>6</v>
      </c>
      <c r="L6" s="158">
        <v>7</v>
      </c>
    </row>
    <row r="7" spans="1:13" ht="15" customHeight="1" x14ac:dyDescent="0.3">
      <c r="A7" s="9">
        <v>1</v>
      </c>
      <c r="B7" s="19" t="s">
        <v>2</v>
      </c>
      <c r="C7" s="18">
        <v>1</v>
      </c>
      <c r="D7" s="152">
        <v>1</v>
      </c>
      <c r="E7" s="152">
        <f>C7*D7</f>
        <v>1</v>
      </c>
      <c r="F7" s="153">
        <v>210000</v>
      </c>
      <c r="G7" s="153">
        <f>F7*C7*D7</f>
        <v>210000</v>
      </c>
      <c r="H7" s="153">
        <v>0.08</v>
      </c>
      <c r="I7" s="202">
        <f>K7-F7</f>
        <v>16800</v>
      </c>
      <c r="J7" s="153">
        <f>F7*H7</f>
        <v>16800</v>
      </c>
      <c r="K7" s="153">
        <f>F7*H7+F7</f>
        <v>226800</v>
      </c>
      <c r="L7" s="153">
        <f>E7*K7</f>
        <v>226800</v>
      </c>
      <c r="M7" s="114"/>
    </row>
    <row r="8" spans="1:13" x14ac:dyDescent="0.3">
      <c r="A8" s="9">
        <v>2</v>
      </c>
      <c r="B8" s="19" t="s">
        <v>26</v>
      </c>
      <c r="C8" s="18">
        <v>1</v>
      </c>
      <c r="D8" s="152">
        <v>1</v>
      </c>
      <c r="E8" s="152">
        <f t="shared" ref="E8:E9" si="0">C8*D8</f>
        <v>1</v>
      </c>
      <c r="F8" s="153">
        <v>135000</v>
      </c>
      <c r="G8" s="153">
        <f t="shared" ref="G8:G27" si="1">F8*C8*D8</f>
        <v>135000</v>
      </c>
      <c r="H8" s="153">
        <v>0.08</v>
      </c>
      <c r="I8" s="202">
        <f t="shared" ref="I8:I78" si="2">K8-F8</f>
        <v>10800</v>
      </c>
      <c r="J8" s="153">
        <f>F8*H8</f>
        <v>10800</v>
      </c>
      <c r="K8" s="153">
        <f t="shared" ref="K8:K11" si="3">F8*H8+F8</f>
        <v>145800</v>
      </c>
      <c r="L8" s="153">
        <f t="shared" ref="L8:L27" si="4">E8*K8</f>
        <v>145800</v>
      </c>
      <c r="M8" s="114"/>
    </row>
    <row r="9" spans="1:13" x14ac:dyDescent="0.3">
      <c r="A9" s="9">
        <v>3</v>
      </c>
      <c r="B9" s="19" t="s">
        <v>16</v>
      </c>
      <c r="C9" s="18">
        <v>1</v>
      </c>
      <c r="D9" s="152">
        <v>1</v>
      </c>
      <c r="E9" s="152">
        <f t="shared" si="0"/>
        <v>1</v>
      </c>
      <c r="F9" s="153">
        <v>101275</v>
      </c>
      <c r="G9" s="153">
        <f t="shared" si="1"/>
        <v>101275</v>
      </c>
      <c r="H9" s="153">
        <v>0.08</v>
      </c>
      <c r="I9" s="202">
        <f t="shared" si="2"/>
        <v>12725</v>
      </c>
      <c r="J9" s="153">
        <f>F9*H9</f>
        <v>8102</v>
      </c>
      <c r="K9" s="153">
        <v>114000</v>
      </c>
      <c r="L9" s="153">
        <f t="shared" si="4"/>
        <v>114000</v>
      </c>
      <c r="M9" s="114"/>
    </row>
    <row r="10" spans="1:13" s="14" customFormat="1" x14ac:dyDescent="0.3">
      <c r="A10" s="24"/>
      <c r="B10" s="25" t="s">
        <v>27</v>
      </c>
      <c r="C10" s="161"/>
      <c r="D10" s="158"/>
      <c r="E10" s="158"/>
      <c r="F10" s="153"/>
      <c r="G10" s="153"/>
      <c r="H10" s="153"/>
      <c r="I10" s="202">
        <f t="shared" si="2"/>
        <v>0</v>
      </c>
      <c r="J10" s="153"/>
      <c r="K10" s="153">
        <f t="shared" si="3"/>
        <v>0</v>
      </c>
      <c r="L10" s="153">
        <f t="shared" si="4"/>
        <v>0</v>
      </c>
      <c r="M10" s="114"/>
    </row>
    <row r="11" spans="1:13" ht="32.25" customHeight="1" x14ac:dyDescent="0.3">
      <c r="A11" s="9">
        <v>4</v>
      </c>
      <c r="B11" s="19" t="s">
        <v>28</v>
      </c>
      <c r="C11" s="18">
        <v>1</v>
      </c>
      <c r="D11" s="152">
        <v>1</v>
      </c>
      <c r="E11" s="152">
        <f>C11*D11</f>
        <v>1</v>
      </c>
      <c r="F11" s="153">
        <v>115000</v>
      </c>
      <c r="G11" s="153">
        <f t="shared" si="1"/>
        <v>115000</v>
      </c>
      <c r="H11" s="153">
        <v>0.08</v>
      </c>
      <c r="I11" s="202">
        <f t="shared" si="2"/>
        <v>9200</v>
      </c>
      <c r="J11" s="153">
        <f>F11*H11</f>
        <v>9200</v>
      </c>
      <c r="K11" s="153">
        <f t="shared" si="3"/>
        <v>124200</v>
      </c>
      <c r="L11" s="153">
        <f t="shared" si="4"/>
        <v>124200</v>
      </c>
      <c r="M11" s="114"/>
    </row>
    <row r="12" spans="1:13" ht="0.75" customHeight="1" x14ac:dyDescent="0.3">
      <c r="A12" s="9">
        <v>5</v>
      </c>
      <c r="B12" s="17" t="s">
        <v>29</v>
      </c>
      <c r="C12" s="18"/>
      <c r="D12" s="152"/>
      <c r="E12" s="152"/>
      <c r="F12" s="153"/>
      <c r="G12" s="153"/>
      <c r="H12" s="153"/>
      <c r="I12" s="202">
        <f t="shared" si="2"/>
        <v>0</v>
      </c>
      <c r="J12" s="153"/>
      <c r="K12" s="153"/>
      <c r="L12" s="153">
        <f t="shared" si="4"/>
        <v>0</v>
      </c>
      <c r="M12" s="114"/>
    </row>
    <row r="13" spans="1:13" x14ac:dyDescent="0.3">
      <c r="A13" s="9">
        <v>5</v>
      </c>
      <c r="B13" s="17" t="s">
        <v>29</v>
      </c>
      <c r="C13" s="18">
        <v>10</v>
      </c>
      <c r="D13" s="152">
        <v>0.625</v>
      </c>
      <c r="E13" s="152">
        <f t="shared" ref="E13:E27" si="5">C13*D13</f>
        <v>6.25</v>
      </c>
      <c r="F13" s="153">
        <v>96275</v>
      </c>
      <c r="G13" s="153">
        <f t="shared" si="1"/>
        <v>601718.75</v>
      </c>
      <c r="H13" s="153">
        <v>0.08</v>
      </c>
      <c r="I13" s="202">
        <f t="shared" si="2"/>
        <v>13725</v>
      </c>
      <c r="J13" s="153">
        <f t="shared" ref="J13:J14" si="6">F13*H13</f>
        <v>7702</v>
      </c>
      <c r="K13" s="153">
        <v>110000</v>
      </c>
      <c r="L13" s="153">
        <f t="shared" si="4"/>
        <v>687500</v>
      </c>
      <c r="M13" s="114"/>
    </row>
    <row r="14" spans="1:13" x14ac:dyDescent="0.3">
      <c r="A14" s="9">
        <v>6</v>
      </c>
      <c r="B14" s="17" t="s">
        <v>47</v>
      </c>
      <c r="C14" s="18">
        <v>1</v>
      </c>
      <c r="D14" s="152">
        <v>0.75</v>
      </c>
      <c r="E14" s="152">
        <f t="shared" si="5"/>
        <v>0.75</v>
      </c>
      <c r="F14" s="153">
        <f>5000+88312</f>
        <v>93312</v>
      </c>
      <c r="G14" s="153">
        <f t="shared" si="1"/>
        <v>69984</v>
      </c>
      <c r="H14" s="153">
        <v>0.08</v>
      </c>
      <c r="I14" s="202">
        <f t="shared" si="2"/>
        <v>12688</v>
      </c>
      <c r="J14" s="153">
        <f t="shared" si="6"/>
        <v>7464.96</v>
      </c>
      <c r="K14" s="153">
        <v>106000</v>
      </c>
      <c r="L14" s="153">
        <f t="shared" si="4"/>
        <v>79500</v>
      </c>
      <c r="M14" s="114"/>
    </row>
    <row r="15" spans="1:13" x14ac:dyDescent="0.3">
      <c r="A15" s="9">
        <v>7</v>
      </c>
      <c r="B15" s="19" t="s">
        <v>31</v>
      </c>
      <c r="C15" s="18">
        <v>1</v>
      </c>
      <c r="D15" s="152">
        <v>1</v>
      </c>
      <c r="E15" s="152">
        <f t="shared" si="5"/>
        <v>1</v>
      </c>
      <c r="F15" s="153">
        <v>88312</v>
      </c>
      <c r="G15" s="153">
        <f t="shared" si="1"/>
        <v>88312</v>
      </c>
      <c r="H15" s="153">
        <v>8725</v>
      </c>
      <c r="I15" s="202">
        <f t="shared" si="2"/>
        <v>15688</v>
      </c>
      <c r="J15" s="153"/>
      <c r="K15" s="153">
        <v>104000</v>
      </c>
      <c r="L15" s="153">
        <f t="shared" si="4"/>
        <v>104000</v>
      </c>
      <c r="M15" s="114"/>
    </row>
    <row r="16" spans="1:13" x14ac:dyDescent="0.3">
      <c r="A16" s="9">
        <v>8</v>
      </c>
      <c r="B16" s="19" t="s">
        <v>32</v>
      </c>
      <c r="C16" s="18">
        <v>1</v>
      </c>
      <c r="D16" s="152">
        <v>1</v>
      </c>
      <c r="E16" s="152">
        <f t="shared" si="5"/>
        <v>1</v>
      </c>
      <c r="F16" s="153">
        <v>91275</v>
      </c>
      <c r="G16" s="153">
        <f t="shared" si="1"/>
        <v>91275</v>
      </c>
      <c r="H16" s="153">
        <v>8725</v>
      </c>
      <c r="I16" s="202">
        <f t="shared" si="2"/>
        <v>12725</v>
      </c>
      <c r="J16" s="153"/>
      <c r="K16" s="153">
        <v>104000</v>
      </c>
      <c r="L16" s="153">
        <f t="shared" si="4"/>
        <v>104000</v>
      </c>
      <c r="M16" s="114"/>
    </row>
    <row r="17" spans="1:15" ht="15.75" customHeight="1" x14ac:dyDescent="0.3">
      <c r="A17" s="9">
        <v>9</v>
      </c>
      <c r="B17" s="17" t="s">
        <v>33</v>
      </c>
      <c r="C17" s="18">
        <v>5</v>
      </c>
      <c r="D17" s="152">
        <v>1</v>
      </c>
      <c r="E17" s="152">
        <f t="shared" si="5"/>
        <v>5</v>
      </c>
      <c r="F17" s="153">
        <v>94275</v>
      </c>
      <c r="G17" s="153">
        <f t="shared" si="1"/>
        <v>471375</v>
      </c>
      <c r="H17" s="153">
        <v>0.08</v>
      </c>
      <c r="I17" s="202">
        <f t="shared" si="2"/>
        <v>11725</v>
      </c>
      <c r="J17" s="153">
        <f>F17*H17</f>
        <v>7542</v>
      </c>
      <c r="K17" s="153">
        <v>106000</v>
      </c>
      <c r="L17" s="153">
        <f t="shared" si="4"/>
        <v>530000</v>
      </c>
      <c r="M17" s="114"/>
    </row>
    <row r="18" spans="1:15" ht="53.25" hidden="1" customHeight="1" x14ac:dyDescent="0.3">
      <c r="A18" s="9">
        <v>10</v>
      </c>
      <c r="B18" s="17" t="s">
        <v>33</v>
      </c>
      <c r="C18" s="18"/>
      <c r="D18" s="152"/>
      <c r="E18" s="152"/>
      <c r="F18" s="153"/>
      <c r="G18" s="153"/>
      <c r="H18" s="153"/>
      <c r="I18" s="202">
        <f t="shared" si="2"/>
        <v>0</v>
      </c>
      <c r="J18" s="153"/>
      <c r="K18" s="153"/>
      <c r="L18" s="153">
        <f t="shared" si="4"/>
        <v>0</v>
      </c>
      <c r="M18" s="114"/>
    </row>
    <row r="19" spans="1:15" x14ac:dyDescent="0.3">
      <c r="A19" s="9">
        <v>10</v>
      </c>
      <c r="B19" s="17" t="s">
        <v>34</v>
      </c>
      <c r="C19" s="18">
        <v>1</v>
      </c>
      <c r="D19" s="152">
        <v>1.25</v>
      </c>
      <c r="E19" s="152">
        <f t="shared" si="5"/>
        <v>1.25</v>
      </c>
      <c r="F19" s="153">
        <f>91275+5000</f>
        <v>96275</v>
      </c>
      <c r="G19" s="153">
        <f t="shared" si="1"/>
        <v>120343.75</v>
      </c>
      <c r="H19" s="153">
        <v>0.08</v>
      </c>
      <c r="I19" s="202">
        <f t="shared" si="2"/>
        <v>13725</v>
      </c>
      <c r="J19" s="153">
        <f t="shared" ref="J19:J20" si="7">F19*H19</f>
        <v>7702</v>
      </c>
      <c r="K19" s="153">
        <v>110000</v>
      </c>
      <c r="L19" s="153">
        <f t="shared" si="4"/>
        <v>137500</v>
      </c>
      <c r="M19" s="114"/>
    </row>
    <row r="20" spans="1:15" ht="18" customHeight="1" x14ac:dyDescent="0.3">
      <c r="A20" s="9">
        <v>11</v>
      </c>
      <c r="B20" s="17" t="s">
        <v>35</v>
      </c>
      <c r="C20" s="18">
        <v>1</v>
      </c>
      <c r="D20" s="152">
        <v>1</v>
      </c>
      <c r="E20" s="152">
        <f t="shared" si="5"/>
        <v>1</v>
      </c>
      <c r="F20" s="153">
        <f>88312+5000</f>
        <v>93312</v>
      </c>
      <c r="G20" s="153">
        <f t="shared" si="1"/>
        <v>93312</v>
      </c>
      <c r="H20" s="153">
        <v>0.08</v>
      </c>
      <c r="I20" s="202">
        <f t="shared" si="2"/>
        <v>16688</v>
      </c>
      <c r="J20" s="153">
        <f t="shared" si="7"/>
        <v>7464.96</v>
      </c>
      <c r="K20" s="153">
        <v>110000</v>
      </c>
      <c r="L20" s="153">
        <f t="shared" si="4"/>
        <v>110000</v>
      </c>
    </row>
    <row r="21" spans="1:15" x14ac:dyDescent="0.3">
      <c r="A21" s="9">
        <v>12</v>
      </c>
      <c r="B21" s="17" t="s">
        <v>36</v>
      </c>
      <c r="C21" s="18">
        <v>1</v>
      </c>
      <c r="D21" s="152">
        <v>1</v>
      </c>
      <c r="E21" s="152">
        <f t="shared" si="5"/>
        <v>1</v>
      </c>
      <c r="F21" s="153">
        <v>91275</v>
      </c>
      <c r="G21" s="153">
        <f t="shared" si="1"/>
        <v>91275</v>
      </c>
      <c r="H21" s="153">
        <v>8725</v>
      </c>
      <c r="I21" s="202">
        <f t="shared" si="2"/>
        <v>18725</v>
      </c>
      <c r="J21" s="153"/>
      <c r="K21" s="153">
        <v>110000</v>
      </c>
      <c r="L21" s="153">
        <f t="shared" si="4"/>
        <v>110000</v>
      </c>
    </row>
    <row r="22" spans="1:15" x14ac:dyDescent="0.3">
      <c r="A22" s="9">
        <v>13</v>
      </c>
      <c r="B22" s="19" t="s">
        <v>17</v>
      </c>
      <c r="C22" s="18">
        <v>1</v>
      </c>
      <c r="D22" s="152">
        <v>1</v>
      </c>
      <c r="E22" s="152">
        <f t="shared" si="5"/>
        <v>1</v>
      </c>
      <c r="F22" s="153">
        <v>108312</v>
      </c>
      <c r="G22" s="153">
        <f t="shared" si="1"/>
        <v>108312</v>
      </c>
      <c r="H22" s="153">
        <v>0.08</v>
      </c>
      <c r="I22" s="202">
        <f t="shared" si="2"/>
        <v>11688</v>
      </c>
      <c r="J22" s="153">
        <f>F22*H22</f>
        <v>8664.9600000000009</v>
      </c>
      <c r="K22" s="153">
        <v>120000</v>
      </c>
      <c r="L22" s="153">
        <f t="shared" si="4"/>
        <v>120000</v>
      </c>
    </row>
    <row r="23" spans="1:15" x14ac:dyDescent="0.3">
      <c r="A23" s="9">
        <v>14</v>
      </c>
      <c r="B23" s="19" t="s">
        <v>37</v>
      </c>
      <c r="C23" s="18">
        <v>1</v>
      </c>
      <c r="D23" s="152">
        <v>1</v>
      </c>
      <c r="E23" s="152">
        <f t="shared" si="5"/>
        <v>1</v>
      </c>
      <c r="F23" s="153">
        <v>91275</v>
      </c>
      <c r="G23" s="153">
        <f t="shared" si="1"/>
        <v>91275</v>
      </c>
      <c r="H23" s="153">
        <v>8725</v>
      </c>
      <c r="I23" s="202">
        <f t="shared" si="2"/>
        <v>12725</v>
      </c>
      <c r="J23" s="153"/>
      <c r="K23" s="153">
        <v>104000</v>
      </c>
      <c r="L23" s="153">
        <f t="shared" si="4"/>
        <v>104000</v>
      </c>
    </row>
    <row r="24" spans="1:15" x14ac:dyDescent="0.3">
      <c r="A24" s="9">
        <v>15</v>
      </c>
      <c r="B24" s="19" t="s">
        <v>48</v>
      </c>
      <c r="C24" s="18">
        <v>1</v>
      </c>
      <c r="D24" s="152">
        <v>1</v>
      </c>
      <c r="E24" s="152">
        <f t="shared" si="5"/>
        <v>1</v>
      </c>
      <c r="F24" s="153">
        <v>91275</v>
      </c>
      <c r="G24" s="153">
        <f t="shared" si="1"/>
        <v>91275</v>
      </c>
      <c r="H24" s="153">
        <v>8725</v>
      </c>
      <c r="I24" s="202">
        <f t="shared" si="2"/>
        <v>12725</v>
      </c>
      <c r="J24" s="153"/>
      <c r="K24" s="153">
        <v>104000</v>
      </c>
      <c r="L24" s="153">
        <f t="shared" si="4"/>
        <v>104000</v>
      </c>
    </row>
    <row r="25" spans="1:15" x14ac:dyDescent="0.3">
      <c r="A25" s="9">
        <v>16</v>
      </c>
      <c r="B25" s="17" t="s">
        <v>39</v>
      </c>
      <c r="C25" s="18">
        <v>1</v>
      </c>
      <c r="D25" s="152">
        <v>0.25</v>
      </c>
      <c r="E25" s="152">
        <f t="shared" si="5"/>
        <v>0.25</v>
      </c>
      <c r="F25" s="153">
        <v>88312</v>
      </c>
      <c r="G25" s="153">
        <f t="shared" si="1"/>
        <v>22078</v>
      </c>
      <c r="H25" s="153">
        <v>8725</v>
      </c>
      <c r="I25" s="202">
        <f t="shared" si="2"/>
        <v>15688</v>
      </c>
      <c r="J25" s="153"/>
      <c r="K25" s="153">
        <v>104000</v>
      </c>
      <c r="L25" s="153">
        <f t="shared" si="4"/>
        <v>26000</v>
      </c>
    </row>
    <row r="26" spans="1:15" x14ac:dyDescent="0.3">
      <c r="A26" s="9">
        <v>17</v>
      </c>
      <c r="B26" s="17" t="s">
        <v>40</v>
      </c>
      <c r="C26" s="18">
        <v>1</v>
      </c>
      <c r="D26" s="152">
        <v>1</v>
      </c>
      <c r="E26" s="152">
        <f t="shared" si="5"/>
        <v>1</v>
      </c>
      <c r="F26" s="153">
        <v>88312</v>
      </c>
      <c r="G26" s="153">
        <f t="shared" si="1"/>
        <v>88312</v>
      </c>
      <c r="H26" s="153">
        <v>8725</v>
      </c>
      <c r="I26" s="202">
        <f t="shared" si="2"/>
        <v>15688</v>
      </c>
      <c r="J26" s="153"/>
      <c r="K26" s="153">
        <v>104000</v>
      </c>
      <c r="L26" s="153">
        <f t="shared" si="4"/>
        <v>104000</v>
      </c>
    </row>
    <row r="27" spans="1:15" x14ac:dyDescent="0.3">
      <c r="A27" s="9">
        <v>18</v>
      </c>
      <c r="B27" s="17" t="s">
        <v>24</v>
      </c>
      <c r="C27" s="18">
        <v>1</v>
      </c>
      <c r="D27" s="152">
        <v>1</v>
      </c>
      <c r="E27" s="152">
        <f t="shared" si="5"/>
        <v>1</v>
      </c>
      <c r="F27" s="153">
        <v>88312</v>
      </c>
      <c r="G27" s="153">
        <f t="shared" si="1"/>
        <v>88312</v>
      </c>
      <c r="H27" s="153">
        <v>8725</v>
      </c>
      <c r="I27" s="202">
        <f t="shared" si="2"/>
        <v>15688</v>
      </c>
      <c r="J27" s="153"/>
      <c r="K27" s="153">
        <v>104000</v>
      </c>
      <c r="L27" s="153">
        <f t="shared" si="4"/>
        <v>104000</v>
      </c>
    </row>
    <row r="28" spans="1:15" s="15" customFormat="1" x14ac:dyDescent="0.3">
      <c r="A28" s="299" t="s">
        <v>49</v>
      </c>
      <c r="B28" s="300"/>
      <c r="C28" s="180">
        <f>SUM(C7:C27)</f>
        <v>31</v>
      </c>
      <c r="D28" s="180"/>
      <c r="E28" s="180">
        <f t="shared" ref="E28" si="8">SUM(E7:E27)</f>
        <v>26.5</v>
      </c>
      <c r="F28" s="153"/>
      <c r="G28" s="156">
        <f>SUM(G7:G27)</f>
        <v>2678434.5</v>
      </c>
      <c r="H28" s="153"/>
      <c r="I28" s="202">
        <f t="shared" si="2"/>
        <v>0</v>
      </c>
      <c r="J28" s="153"/>
      <c r="K28" s="153"/>
      <c r="L28" s="156">
        <f>SUM(L7:L27)</f>
        <v>3035300</v>
      </c>
    </row>
    <row r="29" spans="1:15" s="14" customFormat="1" ht="27" customHeight="1" x14ac:dyDescent="0.3">
      <c r="A29" s="24"/>
      <c r="B29" s="27" t="s">
        <v>50</v>
      </c>
      <c r="C29" s="161"/>
      <c r="D29" s="158"/>
      <c r="E29" s="158"/>
      <c r="F29" s="153"/>
      <c r="G29" s="153"/>
      <c r="H29" s="153"/>
      <c r="I29" s="202">
        <f t="shared" si="2"/>
        <v>0</v>
      </c>
      <c r="J29" s="153"/>
      <c r="K29" s="153"/>
      <c r="L29" s="204"/>
    </row>
    <row r="30" spans="1:15" ht="30" customHeight="1" x14ac:dyDescent="0.3">
      <c r="A30" s="9">
        <v>19</v>
      </c>
      <c r="B30" s="19" t="s">
        <v>28</v>
      </c>
      <c r="C30" s="18">
        <v>1</v>
      </c>
      <c r="D30" s="152">
        <v>0.5</v>
      </c>
      <c r="E30" s="152">
        <f>C30*D30</f>
        <v>0.5</v>
      </c>
      <c r="F30" s="153">
        <v>115000</v>
      </c>
      <c r="G30" s="153">
        <f>F30*D30*C30</f>
        <v>57500</v>
      </c>
      <c r="H30" s="153">
        <v>0.08</v>
      </c>
      <c r="I30" s="202">
        <f t="shared" si="2"/>
        <v>9200</v>
      </c>
      <c r="J30" s="153">
        <f>F30*H30</f>
        <v>9200</v>
      </c>
      <c r="K30" s="153">
        <f>F30*H30+F30</f>
        <v>124200</v>
      </c>
      <c r="L30" s="153">
        <f>E30*K30</f>
        <v>62100</v>
      </c>
      <c r="N30" s="114"/>
      <c r="O30" s="114"/>
    </row>
    <row r="31" spans="1:15" x14ac:dyDescent="0.3">
      <c r="A31" s="9">
        <v>20</v>
      </c>
      <c r="B31" s="17" t="s">
        <v>29</v>
      </c>
      <c r="C31" s="18">
        <v>2</v>
      </c>
      <c r="D31" s="152">
        <v>0.56000000000000005</v>
      </c>
      <c r="E31" s="152">
        <f t="shared" ref="E31:E36" si="9">C31*D31</f>
        <v>1.1200000000000001</v>
      </c>
      <c r="F31" s="153">
        <v>96275</v>
      </c>
      <c r="G31" s="153">
        <f t="shared" ref="G31:G76" si="10">F31*D31*C31</f>
        <v>107828.00000000001</v>
      </c>
      <c r="H31" s="153">
        <v>0.08</v>
      </c>
      <c r="I31" s="202">
        <f t="shared" si="2"/>
        <v>13725</v>
      </c>
      <c r="J31" s="153">
        <f>F31*H31</f>
        <v>7702</v>
      </c>
      <c r="K31" s="153">
        <v>110000</v>
      </c>
      <c r="L31" s="153">
        <f t="shared" ref="L31:L36" si="11">E31*K31</f>
        <v>123200.00000000001</v>
      </c>
    </row>
    <row r="32" spans="1:15" x14ac:dyDescent="0.3">
      <c r="A32" s="9">
        <v>21</v>
      </c>
      <c r="B32" s="19" t="s">
        <v>31</v>
      </c>
      <c r="C32" s="18">
        <v>1</v>
      </c>
      <c r="D32" s="152">
        <v>0.75</v>
      </c>
      <c r="E32" s="152">
        <f t="shared" si="9"/>
        <v>0.75</v>
      </c>
      <c r="F32" s="153">
        <v>91275</v>
      </c>
      <c r="G32" s="153">
        <f t="shared" si="10"/>
        <v>68456.25</v>
      </c>
      <c r="H32" s="153">
        <v>8725</v>
      </c>
      <c r="I32" s="202">
        <f t="shared" si="2"/>
        <v>12725</v>
      </c>
      <c r="J32" s="153"/>
      <c r="K32" s="153">
        <v>104000</v>
      </c>
      <c r="L32" s="153">
        <f t="shared" si="11"/>
        <v>78000</v>
      </c>
    </row>
    <row r="33" spans="1:12" x14ac:dyDescent="0.3">
      <c r="A33" s="9">
        <v>22</v>
      </c>
      <c r="B33" s="17" t="s">
        <v>33</v>
      </c>
      <c r="C33" s="18">
        <v>1</v>
      </c>
      <c r="D33" s="152">
        <v>1</v>
      </c>
      <c r="E33" s="152">
        <f t="shared" si="9"/>
        <v>1</v>
      </c>
      <c r="F33" s="153">
        <v>94275</v>
      </c>
      <c r="G33" s="153">
        <f t="shared" si="10"/>
        <v>94275</v>
      </c>
      <c r="H33" s="153">
        <v>0.08</v>
      </c>
      <c r="I33" s="202">
        <f t="shared" si="2"/>
        <v>11725</v>
      </c>
      <c r="J33" s="153">
        <f>F33*H33</f>
        <v>7542</v>
      </c>
      <c r="K33" s="153">
        <v>106000</v>
      </c>
      <c r="L33" s="153">
        <f t="shared" si="11"/>
        <v>106000</v>
      </c>
    </row>
    <row r="34" spans="1:12" x14ac:dyDescent="0.3">
      <c r="A34" s="9">
        <v>23</v>
      </c>
      <c r="B34" s="19" t="s">
        <v>37</v>
      </c>
      <c r="C34" s="18">
        <v>1</v>
      </c>
      <c r="D34" s="152">
        <v>0.5</v>
      </c>
      <c r="E34" s="152">
        <f t="shared" si="9"/>
        <v>0.5</v>
      </c>
      <c r="F34" s="153">
        <v>91275</v>
      </c>
      <c r="G34" s="153">
        <f t="shared" si="10"/>
        <v>45637.5</v>
      </c>
      <c r="H34" s="153">
        <v>8725</v>
      </c>
      <c r="I34" s="202">
        <f t="shared" si="2"/>
        <v>12725</v>
      </c>
      <c r="J34" s="153"/>
      <c r="K34" s="153">
        <v>104000</v>
      </c>
      <c r="L34" s="153">
        <f t="shared" si="11"/>
        <v>52000</v>
      </c>
    </row>
    <row r="35" spans="1:12" x14ac:dyDescent="0.3">
      <c r="A35" s="9">
        <v>24</v>
      </c>
      <c r="B35" s="19" t="s">
        <v>23</v>
      </c>
      <c r="C35" s="18">
        <v>1</v>
      </c>
      <c r="D35" s="152">
        <v>0.5</v>
      </c>
      <c r="E35" s="152">
        <f t="shared" si="9"/>
        <v>0.5</v>
      </c>
      <c r="F35" s="153">
        <v>91275</v>
      </c>
      <c r="G35" s="153">
        <f t="shared" si="10"/>
        <v>45637.5</v>
      </c>
      <c r="H35" s="153">
        <v>8725</v>
      </c>
      <c r="I35" s="202">
        <f t="shared" si="2"/>
        <v>12725</v>
      </c>
      <c r="J35" s="153"/>
      <c r="K35" s="153">
        <v>104000</v>
      </c>
      <c r="L35" s="153">
        <f t="shared" si="11"/>
        <v>52000</v>
      </c>
    </row>
    <row r="36" spans="1:12" x14ac:dyDescent="0.3">
      <c r="A36" s="9">
        <v>25</v>
      </c>
      <c r="B36" s="17" t="s">
        <v>36</v>
      </c>
      <c r="C36" s="18">
        <v>1</v>
      </c>
      <c r="D36" s="152">
        <v>0.5</v>
      </c>
      <c r="E36" s="152">
        <f t="shared" si="9"/>
        <v>0.5</v>
      </c>
      <c r="F36" s="153">
        <v>91275</v>
      </c>
      <c r="G36" s="153">
        <f t="shared" si="10"/>
        <v>45637.5</v>
      </c>
      <c r="H36" s="153">
        <v>8725</v>
      </c>
      <c r="I36" s="202">
        <f t="shared" si="2"/>
        <v>12725</v>
      </c>
      <c r="J36" s="153"/>
      <c r="K36" s="153">
        <v>104000</v>
      </c>
      <c r="L36" s="153">
        <f t="shared" si="11"/>
        <v>52000</v>
      </c>
    </row>
    <row r="37" spans="1:12" s="15" customFormat="1" x14ac:dyDescent="0.3">
      <c r="A37" s="299" t="s">
        <v>51</v>
      </c>
      <c r="B37" s="300"/>
      <c r="C37" s="180">
        <f>SUM(C30:C36)</f>
        <v>8</v>
      </c>
      <c r="D37" s="26"/>
      <c r="E37" s="26">
        <f>SUM(E30:E36)</f>
        <v>4.87</v>
      </c>
      <c r="F37" s="153"/>
      <c r="G37" s="156">
        <f>SUM(G30:G36)</f>
        <v>464971.75</v>
      </c>
      <c r="H37" s="153"/>
      <c r="I37" s="202">
        <f t="shared" si="2"/>
        <v>0</v>
      </c>
      <c r="J37" s="153"/>
      <c r="K37" s="153"/>
      <c r="L37" s="156">
        <f>SUM(L30:L36)</f>
        <v>525300</v>
      </c>
    </row>
    <row r="38" spans="1:12" s="14" customFormat="1" ht="24" customHeight="1" x14ac:dyDescent="0.3">
      <c r="A38" s="24"/>
      <c r="B38" s="27" t="s">
        <v>52</v>
      </c>
      <c r="C38" s="161"/>
      <c r="D38" s="158"/>
      <c r="E38" s="158"/>
      <c r="F38" s="153"/>
      <c r="G38" s="153"/>
      <c r="H38" s="153"/>
      <c r="I38" s="202">
        <f t="shared" si="2"/>
        <v>0</v>
      </c>
      <c r="J38" s="153"/>
      <c r="K38" s="153"/>
      <c r="L38" s="204"/>
    </row>
    <row r="39" spans="1:12" ht="26.25" customHeight="1" x14ac:dyDescent="0.3">
      <c r="A39" s="9">
        <v>26</v>
      </c>
      <c r="B39" s="19" t="s">
        <v>28</v>
      </c>
      <c r="C39" s="18">
        <v>1</v>
      </c>
      <c r="D39" s="152">
        <v>0.5</v>
      </c>
      <c r="E39" s="152">
        <f>C39*D39</f>
        <v>0.5</v>
      </c>
      <c r="F39" s="153">
        <v>115000</v>
      </c>
      <c r="G39" s="153">
        <f t="shared" si="10"/>
        <v>57500</v>
      </c>
      <c r="H39" s="153">
        <v>0.08</v>
      </c>
      <c r="I39" s="202">
        <f t="shared" si="2"/>
        <v>9200</v>
      </c>
      <c r="J39" s="153">
        <f>F39*H39</f>
        <v>9200</v>
      </c>
      <c r="K39" s="153">
        <f>F39*H39+F39</f>
        <v>124200</v>
      </c>
      <c r="L39" s="153">
        <f>E39*K39</f>
        <v>62100</v>
      </c>
    </row>
    <row r="40" spans="1:12" x14ac:dyDescent="0.3">
      <c r="A40" s="9">
        <v>27</v>
      </c>
      <c r="B40" s="17" t="s">
        <v>29</v>
      </c>
      <c r="C40" s="18">
        <v>2</v>
      </c>
      <c r="D40" s="152">
        <v>0.56000000000000005</v>
      </c>
      <c r="E40" s="152">
        <f t="shared" ref="E40:E44" si="12">C40*D40</f>
        <v>1.1200000000000001</v>
      </c>
      <c r="F40" s="153">
        <v>96275</v>
      </c>
      <c r="G40" s="153">
        <f t="shared" si="10"/>
        <v>107828.00000000001</v>
      </c>
      <c r="H40" s="153">
        <v>0.08</v>
      </c>
      <c r="I40" s="202">
        <f t="shared" si="2"/>
        <v>13725</v>
      </c>
      <c r="J40" s="153">
        <f>F40*H40</f>
        <v>7702</v>
      </c>
      <c r="K40" s="153">
        <v>110000</v>
      </c>
      <c r="L40" s="153">
        <f t="shared" ref="L40:L44" si="13">E40*K40</f>
        <v>123200.00000000001</v>
      </c>
    </row>
    <row r="41" spans="1:12" x14ac:dyDescent="0.3">
      <c r="A41" s="9">
        <v>28</v>
      </c>
      <c r="B41" s="19" t="s">
        <v>31</v>
      </c>
      <c r="C41" s="18">
        <v>1</v>
      </c>
      <c r="D41" s="152">
        <v>0.5</v>
      </c>
      <c r="E41" s="152">
        <f t="shared" si="12"/>
        <v>0.5</v>
      </c>
      <c r="F41" s="153">
        <v>88312</v>
      </c>
      <c r="G41" s="153">
        <f t="shared" si="10"/>
        <v>44156</v>
      </c>
      <c r="H41" s="153">
        <v>8725</v>
      </c>
      <c r="I41" s="202">
        <f t="shared" si="2"/>
        <v>15688</v>
      </c>
      <c r="J41" s="153"/>
      <c r="K41" s="153">
        <v>104000</v>
      </c>
      <c r="L41" s="153">
        <f t="shared" si="13"/>
        <v>52000</v>
      </c>
    </row>
    <row r="42" spans="1:12" x14ac:dyDescent="0.3">
      <c r="A42" s="9">
        <v>29</v>
      </c>
      <c r="B42" s="17" t="s">
        <v>33</v>
      </c>
      <c r="C42" s="18">
        <v>1</v>
      </c>
      <c r="D42" s="152">
        <v>1</v>
      </c>
      <c r="E42" s="152">
        <f t="shared" si="12"/>
        <v>1</v>
      </c>
      <c r="F42" s="153">
        <v>94275</v>
      </c>
      <c r="G42" s="153">
        <f t="shared" si="10"/>
        <v>94275</v>
      </c>
      <c r="H42" s="153">
        <v>0.08</v>
      </c>
      <c r="I42" s="202">
        <f t="shared" si="2"/>
        <v>11725</v>
      </c>
      <c r="J42" s="153">
        <f>F42*H42</f>
        <v>7542</v>
      </c>
      <c r="K42" s="153">
        <v>106000</v>
      </c>
      <c r="L42" s="153">
        <f t="shared" si="13"/>
        <v>106000</v>
      </c>
    </row>
    <row r="43" spans="1:12" x14ac:dyDescent="0.3">
      <c r="A43" s="9">
        <v>30</v>
      </c>
      <c r="B43" s="19" t="s">
        <v>37</v>
      </c>
      <c r="C43" s="18">
        <v>1</v>
      </c>
      <c r="D43" s="152">
        <v>0.5</v>
      </c>
      <c r="E43" s="152">
        <f t="shared" si="12"/>
        <v>0.5</v>
      </c>
      <c r="F43" s="153">
        <v>91275</v>
      </c>
      <c r="G43" s="153">
        <f t="shared" si="10"/>
        <v>45637.5</v>
      </c>
      <c r="H43" s="153">
        <v>8725</v>
      </c>
      <c r="I43" s="202">
        <f t="shared" si="2"/>
        <v>12725</v>
      </c>
      <c r="J43" s="153"/>
      <c r="K43" s="153">
        <v>104000</v>
      </c>
      <c r="L43" s="153">
        <f t="shared" si="13"/>
        <v>52000</v>
      </c>
    </row>
    <row r="44" spans="1:12" x14ac:dyDescent="0.3">
      <c r="A44" s="9">
        <v>31</v>
      </c>
      <c r="B44" s="17" t="s">
        <v>23</v>
      </c>
      <c r="C44" s="18">
        <v>1</v>
      </c>
      <c r="D44" s="152">
        <v>0.5</v>
      </c>
      <c r="E44" s="152">
        <f t="shared" si="12"/>
        <v>0.5</v>
      </c>
      <c r="F44" s="153">
        <v>91275</v>
      </c>
      <c r="G44" s="153">
        <f t="shared" si="10"/>
        <v>45637.5</v>
      </c>
      <c r="H44" s="153">
        <v>8725</v>
      </c>
      <c r="I44" s="202">
        <f t="shared" si="2"/>
        <v>12725</v>
      </c>
      <c r="J44" s="153"/>
      <c r="K44" s="153">
        <v>104000</v>
      </c>
      <c r="L44" s="153">
        <f t="shared" si="13"/>
        <v>52000</v>
      </c>
    </row>
    <row r="45" spans="1:12" s="15" customFormat="1" ht="18.75" customHeight="1" x14ac:dyDescent="0.3">
      <c r="A45" s="299" t="s">
        <v>164</v>
      </c>
      <c r="B45" s="300"/>
      <c r="C45" s="180">
        <f>SUM(C39:C44)</f>
        <v>7</v>
      </c>
      <c r="D45" s="26"/>
      <c r="E45" s="26">
        <f>SUM(E39:E44)</f>
        <v>4.12</v>
      </c>
      <c r="F45" s="153"/>
      <c r="G45" s="156">
        <f>SUM(G39:G44)</f>
        <v>395034</v>
      </c>
      <c r="H45" s="153"/>
      <c r="I45" s="202">
        <f t="shared" si="2"/>
        <v>0</v>
      </c>
      <c r="J45" s="153"/>
      <c r="K45" s="153"/>
      <c r="L45" s="156">
        <f>SUM(L39:L44)</f>
        <v>447300</v>
      </c>
    </row>
    <row r="46" spans="1:12" s="14" customFormat="1" ht="27.75" customHeight="1" x14ac:dyDescent="0.3">
      <c r="A46" s="24"/>
      <c r="B46" s="27" t="s">
        <v>53</v>
      </c>
      <c r="C46" s="161"/>
      <c r="D46" s="158"/>
      <c r="E46" s="158"/>
      <c r="F46" s="153"/>
      <c r="G46" s="153"/>
      <c r="H46" s="153"/>
      <c r="I46" s="202">
        <f t="shared" si="2"/>
        <v>0</v>
      </c>
      <c r="J46" s="153"/>
      <c r="K46" s="153"/>
      <c r="L46" s="204"/>
    </row>
    <row r="47" spans="1:12" ht="26.25" customHeight="1" x14ac:dyDescent="0.3">
      <c r="A47" s="9">
        <v>32</v>
      </c>
      <c r="B47" s="19" t="s">
        <v>28</v>
      </c>
      <c r="C47" s="18">
        <v>1</v>
      </c>
      <c r="D47" s="152">
        <v>0.5</v>
      </c>
      <c r="E47" s="152">
        <f>C47*D47</f>
        <v>0.5</v>
      </c>
      <c r="F47" s="153">
        <v>115000</v>
      </c>
      <c r="G47" s="153">
        <f t="shared" si="10"/>
        <v>57500</v>
      </c>
      <c r="H47" s="153">
        <v>0.08</v>
      </c>
      <c r="I47" s="202">
        <f t="shared" si="2"/>
        <v>9200</v>
      </c>
      <c r="J47" s="153">
        <f>F47*H47</f>
        <v>9200</v>
      </c>
      <c r="K47" s="153">
        <f>F47*H47+F47</f>
        <v>124200</v>
      </c>
      <c r="L47" s="153">
        <f>E47*K47</f>
        <v>62100</v>
      </c>
    </row>
    <row r="48" spans="1:12" ht="18.75" customHeight="1" x14ac:dyDescent="0.3">
      <c r="A48" s="9">
        <v>33</v>
      </c>
      <c r="B48" s="17" t="s">
        <v>29</v>
      </c>
      <c r="C48" s="18">
        <v>2</v>
      </c>
      <c r="D48" s="152">
        <v>0.56000000000000005</v>
      </c>
      <c r="E48" s="152">
        <f t="shared" ref="E48:E51" si="14">C48*D48</f>
        <v>1.1200000000000001</v>
      </c>
      <c r="F48" s="153">
        <v>96275</v>
      </c>
      <c r="G48" s="153">
        <f t="shared" si="10"/>
        <v>107828.00000000001</v>
      </c>
      <c r="H48" s="153">
        <v>0.08</v>
      </c>
      <c r="I48" s="202">
        <f t="shared" si="2"/>
        <v>13725</v>
      </c>
      <c r="J48" s="153">
        <f>F48*H48</f>
        <v>7702</v>
      </c>
      <c r="K48" s="153">
        <v>110000</v>
      </c>
      <c r="L48" s="153">
        <f t="shared" ref="L48:L51" si="15">E48*K48</f>
        <v>123200.00000000001</v>
      </c>
    </row>
    <row r="49" spans="1:12" ht="18" customHeight="1" x14ac:dyDescent="0.3">
      <c r="A49" s="9">
        <v>34</v>
      </c>
      <c r="B49" s="19" t="s">
        <v>31</v>
      </c>
      <c r="C49" s="18">
        <v>1</v>
      </c>
      <c r="D49" s="152">
        <v>0.5</v>
      </c>
      <c r="E49" s="152">
        <f t="shared" si="14"/>
        <v>0.5</v>
      </c>
      <c r="F49" s="153">
        <v>91275</v>
      </c>
      <c r="G49" s="153">
        <f t="shared" si="10"/>
        <v>45637.5</v>
      </c>
      <c r="H49" s="153">
        <v>8725</v>
      </c>
      <c r="I49" s="202">
        <f t="shared" si="2"/>
        <v>12725</v>
      </c>
      <c r="J49" s="153"/>
      <c r="K49" s="153">
        <v>104000</v>
      </c>
      <c r="L49" s="153">
        <f t="shared" si="15"/>
        <v>52000</v>
      </c>
    </row>
    <row r="50" spans="1:12" ht="18.75" customHeight="1" x14ac:dyDescent="0.3">
      <c r="A50" s="9">
        <v>35</v>
      </c>
      <c r="B50" s="17" t="s">
        <v>33</v>
      </c>
      <c r="C50" s="18">
        <v>1</v>
      </c>
      <c r="D50" s="152">
        <v>1</v>
      </c>
      <c r="E50" s="152">
        <f t="shared" si="14"/>
        <v>1</v>
      </c>
      <c r="F50" s="153">
        <v>94275</v>
      </c>
      <c r="G50" s="153">
        <f t="shared" si="10"/>
        <v>94275</v>
      </c>
      <c r="H50" s="153">
        <v>0.08</v>
      </c>
      <c r="I50" s="202">
        <f t="shared" si="2"/>
        <v>11725</v>
      </c>
      <c r="J50" s="153">
        <f>F50*H50</f>
        <v>7542</v>
      </c>
      <c r="K50" s="153">
        <v>106000</v>
      </c>
      <c r="L50" s="153">
        <f t="shared" si="15"/>
        <v>106000</v>
      </c>
    </row>
    <row r="51" spans="1:12" ht="19.5" customHeight="1" x14ac:dyDescent="0.3">
      <c r="A51" s="9">
        <v>36</v>
      </c>
      <c r="B51" s="19" t="s">
        <v>37</v>
      </c>
      <c r="C51" s="18">
        <v>1</v>
      </c>
      <c r="D51" s="152">
        <v>0.5</v>
      </c>
      <c r="E51" s="152">
        <f t="shared" si="14"/>
        <v>0.5</v>
      </c>
      <c r="F51" s="153">
        <v>91275</v>
      </c>
      <c r="G51" s="153">
        <f t="shared" si="10"/>
        <v>45637.5</v>
      </c>
      <c r="H51" s="153">
        <v>8725</v>
      </c>
      <c r="I51" s="202">
        <f t="shared" si="2"/>
        <v>12725</v>
      </c>
      <c r="J51" s="153"/>
      <c r="K51" s="153">
        <v>104000</v>
      </c>
      <c r="L51" s="153">
        <f t="shared" si="15"/>
        <v>52000</v>
      </c>
    </row>
    <row r="52" spans="1:12" s="15" customFormat="1" ht="15.75" customHeight="1" x14ac:dyDescent="0.3">
      <c r="A52" s="299" t="s">
        <v>163</v>
      </c>
      <c r="B52" s="300"/>
      <c r="C52" s="180">
        <f>SUM(C47:C51)</f>
        <v>6</v>
      </c>
      <c r="D52" s="26"/>
      <c r="E52" s="26">
        <f>SUM(E47:E51)</f>
        <v>3.62</v>
      </c>
      <c r="F52" s="153"/>
      <c r="G52" s="156">
        <f>SUM(G47:G51)</f>
        <v>350878</v>
      </c>
      <c r="H52" s="153"/>
      <c r="I52" s="202">
        <f t="shared" si="2"/>
        <v>0</v>
      </c>
      <c r="J52" s="153"/>
      <c r="K52" s="153"/>
      <c r="L52" s="156">
        <f>SUM(L47:L51)</f>
        <v>395300</v>
      </c>
    </row>
    <row r="53" spans="1:12" s="14" customFormat="1" ht="27.75" customHeight="1" x14ac:dyDescent="0.3">
      <c r="A53" s="158"/>
      <c r="B53" s="160" t="s">
        <v>209</v>
      </c>
      <c r="C53" s="161"/>
      <c r="D53" s="158"/>
      <c r="E53" s="158"/>
      <c r="F53" s="153"/>
      <c r="G53" s="153"/>
      <c r="H53" s="153"/>
      <c r="I53" s="202">
        <f t="shared" si="2"/>
        <v>0</v>
      </c>
      <c r="J53" s="153"/>
      <c r="K53" s="153"/>
      <c r="L53" s="204"/>
    </row>
    <row r="54" spans="1:12" s="14" customFormat="1" ht="30" customHeight="1" x14ac:dyDescent="0.3">
      <c r="A54" s="152">
        <v>37</v>
      </c>
      <c r="B54" s="155" t="s">
        <v>28</v>
      </c>
      <c r="C54" s="162">
        <v>1</v>
      </c>
      <c r="D54" s="163">
        <v>0.5</v>
      </c>
      <c r="E54" s="163">
        <f>C54*D54</f>
        <v>0.5</v>
      </c>
      <c r="F54" s="164">
        <v>115000</v>
      </c>
      <c r="G54" s="164">
        <v>57500</v>
      </c>
      <c r="H54" s="153"/>
      <c r="I54" s="202"/>
      <c r="J54" s="153"/>
      <c r="K54" s="164">
        <v>124000</v>
      </c>
      <c r="L54" s="153">
        <f>E54*K54</f>
        <v>62000</v>
      </c>
    </row>
    <row r="55" spans="1:12" s="14" customFormat="1" ht="21.75" customHeight="1" x14ac:dyDescent="0.3">
      <c r="A55" s="152">
        <v>38</v>
      </c>
      <c r="B55" s="154" t="s">
        <v>29</v>
      </c>
      <c r="C55" s="162">
        <v>2</v>
      </c>
      <c r="D55" s="163">
        <v>0.56000000000000005</v>
      </c>
      <c r="E55" s="163">
        <f t="shared" ref="E55:E58" si="16">C55*D55</f>
        <v>1.1200000000000001</v>
      </c>
      <c r="F55" s="164">
        <v>96275</v>
      </c>
      <c r="G55" s="164">
        <v>107828.00000000001</v>
      </c>
      <c r="H55" s="153"/>
      <c r="I55" s="202"/>
      <c r="J55" s="153"/>
      <c r="K55" s="164">
        <v>110000</v>
      </c>
      <c r="L55" s="153">
        <f t="shared" ref="L55:L58" si="17">E55*K55</f>
        <v>123200.00000000001</v>
      </c>
    </row>
    <row r="56" spans="1:12" s="14" customFormat="1" ht="21" customHeight="1" x14ac:dyDescent="0.3">
      <c r="A56" s="152">
        <v>39</v>
      </c>
      <c r="B56" s="155" t="s">
        <v>31</v>
      </c>
      <c r="C56" s="162">
        <v>1</v>
      </c>
      <c r="D56" s="163">
        <v>0.75</v>
      </c>
      <c r="E56" s="163">
        <f t="shared" si="16"/>
        <v>0.75</v>
      </c>
      <c r="F56" s="164">
        <v>91275</v>
      </c>
      <c r="G56" s="164">
        <v>68456.25</v>
      </c>
      <c r="H56" s="153"/>
      <c r="I56" s="202"/>
      <c r="J56" s="153"/>
      <c r="K56" s="164">
        <v>104000</v>
      </c>
      <c r="L56" s="153">
        <f t="shared" si="17"/>
        <v>78000</v>
      </c>
    </row>
    <row r="57" spans="1:12" s="14" customFormat="1" ht="21" customHeight="1" x14ac:dyDescent="0.3">
      <c r="A57" s="152">
        <v>40</v>
      </c>
      <c r="B57" s="154" t="s">
        <v>33</v>
      </c>
      <c r="C57" s="162">
        <v>1</v>
      </c>
      <c r="D57" s="163">
        <v>1</v>
      </c>
      <c r="E57" s="163">
        <f t="shared" si="16"/>
        <v>1</v>
      </c>
      <c r="F57" s="164">
        <v>94275</v>
      </c>
      <c r="G57" s="164">
        <v>94275</v>
      </c>
      <c r="H57" s="153"/>
      <c r="I57" s="202"/>
      <c r="J57" s="153"/>
      <c r="K57" s="164">
        <v>106000</v>
      </c>
      <c r="L57" s="153">
        <f t="shared" si="17"/>
        <v>106000</v>
      </c>
    </row>
    <row r="58" spans="1:12" s="14" customFormat="1" ht="20.25" customHeight="1" x14ac:dyDescent="0.3">
      <c r="A58" s="152">
        <v>41</v>
      </c>
      <c r="B58" s="155" t="s">
        <v>37</v>
      </c>
      <c r="C58" s="162">
        <v>1</v>
      </c>
      <c r="D58" s="163">
        <v>0.5</v>
      </c>
      <c r="E58" s="163">
        <f t="shared" si="16"/>
        <v>0.5</v>
      </c>
      <c r="F58" s="164">
        <v>91275</v>
      </c>
      <c r="G58" s="164">
        <v>45637.5</v>
      </c>
      <c r="H58" s="153"/>
      <c r="I58" s="202"/>
      <c r="J58" s="153"/>
      <c r="K58" s="164">
        <v>104000</v>
      </c>
      <c r="L58" s="153">
        <f t="shared" si="17"/>
        <v>52000</v>
      </c>
    </row>
    <row r="59" spans="1:12" s="14" customFormat="1" ht="27.75" customHeight="1" x14ac:dyDescent="0.3">
      <c r="A59" s="299" t="s">
        <v>210</v>
      </c>
      <c r="B59" s="300"/>
      <c r="C59" s="165">
        <v>6</v>
      </c>
      <c r="D59" s="166"/>
      <c r="E59" s="166">
        <f>SUM(E54:E58)</f>
        <v>3.87</v>
      </c>
      <c r="F59" s="164"/>
      <c r="G59" s="167">
        <v>373696.75</v>
      </c>
      <c r="H59" s="153"/>
      <c r="I59" s="202"/>
      <c r="J59" s="153"/>
      <c r="K59" s="153"/>
      <c r="L59" s="156">
        <f>SUM(L54:L58)</f>
        <v>421200</v>
      </c>
    </row>
    <row r="60" spans="1:12" s="14" customFormat="1" ht="27.75" customHeight="1" x14ac:dyDescent="0.3">
      <c r="A60" s="158"/>
      <c r="B60" s="160" t="s">
        <v>211</v>
      </c>
      <c r="C60" s="168"/>
      <c r="D60" s="169"/>
      <c r="E60" s="169"/>
      <c r="F60" s="164"/>
      <c r="G60" s="164"/>
      <c r="H60" s="153"/>
      <c r="I60" s="202"/>
      <c r="J60" s="153"/>
      <c r="K60" s="153"/>
      <c r="L60" s="204"/>
    </row>
    <row r="61" spans="1:12" s="14" customFormat="1" ht="32.25" customHeight="1" x14ac:dyDescent="0.3">
      <c r="A61" s="152">
        <v>42</v>
      </c>
      <c r="B61" s="155" t="s">
        <v>28</v>
      </c>
      <c r="C61" s="162">
        <v>1</v>
      </c>
      <c r="D61" s="163">
        <v>0.5</v>
      </c>
      <c r="E61" s="163">
        <f>C61*D61</f>
        <v>0.5</v>
      </c>
      <c r="F61" s="164">
        <v>115000</v>
      </c>
      <c r="G61" s="164">
        <v>57500</v>
      </c>
      <c r="H61" s="153"/>
      <c r="I61" s="202"/>
      <c r="J61" s="153"/>
      <c r="K61" s="164">
        <v>124000</v>
      </c>
      <c r="L61" s="153">
        <f>E61*K61</f>
        <v>62000</v>
      </c>
    </row>
    <row r="62" spans="1:12" s="14" customFormat="1" ht="21.75" customHeight="1" x14ac:dyDescent="0.3">
      <c r="A62" s="152">
        <v>43</v>
      </c>
      <c r="B62" s="154" t="s">
        <v>29</v>
      </c>
      <c r="C62" s="162">
        <v>2</v>
      </c>
      <c r="D62" s="163">
        <v>0.56000000000000005</v>
      </c>
      <c r="E62" s="163">
        <f t="shared" ref="E62:E65" si="18">C62*D62</f>
        <v>1.1200000000000001</v>
      </c>
      <c r="F62" s="164">
        <v>96275</v>
      </c>
      <c r="G62" s="164">
        <v>107828.00000000001</v>
      </c>
      <c r="H62" s="153"/>
      <c r="I62" s="202"/>
      <c r="J62" s="153"/>
      <c r="K62" s="164">
        <v>110000</v>
      </c>
      <c r="L62" s="153">
        <f t="shared" ref="L62:L65" si="19">E62*K62</f>
        <v>123200.00000000001</v>
      </c>
    </row>
    <row r="63" spans="1:12" s="14" customFormat="1" ht="21" customHeight="1" x14ac:dyDescent="0.3">
      <c r="A63" s="152">
        <v>44</v>
      </c>
      <c r="B63" s="155" t="s">
        <v>31</v>
      </c>
      <c r="C63" s="162">
        <v>1</v>
      </c>
      <c r="D63" s="163">
        <v>0.5</v>
      </c>
      <c r="E63" s="163">
        <f t="shared" si="18"/>
        <v>0.5</v>
      </c>
      <c r="F63" s="164">
        <v>91275</v>
      </c>
      <c r="G63" s="164">
        <v>45637.5</v>
      </c>
      <c r="H63" s="153"/>
      <c r="I63" s="202"/>
      <c r="J63" s="153"/>
      <c r="K63" s="164">
        <v>104000</v>
      </c>
      <c r="L63" s="153">
        <f t="shared" si="19"/>
        <v>52000</v>
      </c>
    </row>
    <row r="64" spans="1:12" s="14" customFormat="1" ht="22.5" customHeight="1" x14ac:dyDescent="0.3">
      <c r="A64" s="152">
        <v>45</v>
      </c>
      <c r="B64" s="154" t="s">
        <v>33</v>
      </c>
      <c r="C64" s="162">
        <v>1</v>
      </c>
      <c r="D64" s="163">
        <v>1</v>
      </c>
      <c r="E64" s="163">
        <f t="shared" si="18"/>
        <v>1</v>
      </c>
      <c r="F64" s="164">
        <v>94275</v>
      </c>
      <c r="G64" s="164">
        <v>94275</v>
      </c>
      <c r="H64" s="153"/>
      <c r="I64" s="202"/>
      <c r="J64" s="153"/>
      <c r="K64" s="164">
        <v>106000</v>
      </c>
      <c r="L64" s="153">
        <f t="shared" si="19"/>
        <v>106000</v>
      </c>
    </row>
    <row r="65" spans="1:13" s="14" customFormat="1" ht="21" customHeight="1" x14ac:dyDescent="0.3">
      <c r="A65" s="152">
        <v>46</v>
      </c>
      <c r="B65" s="155" t="s">
        <v>37</v>
      </c>
      <c r="C65" s="162">
        <v>1</v>
      </c>
      <c r="D65" s="163">
        <v>0.5</v>
      </c>
      <c r="E65" s="163">
        <f t="shared" si="18"/>
        <v>0.5</v>
      </c>
      <c r="F65" s="164">
        <v>91275</v>
      </c>
      <c r="G65" s="164">
        <v>45637.5</v>
      </c>
      <c r="H65" s="153"/>
      <c r="I65" s="202"/>
      <c r="J65" s="153"/>
      <c r="K65" s="164">
        <v>104000</v>
      </c>
      <c r="L65" s="153">
        <f t="shared" si="19"/>
        <v>52000</v>
      </c>
    </row>
    <row r="66" spans="1:13" s="14" customFormat="1" ht="27.75" customHeight="1" x14ac:dyDescent="0.3">
      <c r="A66" s="152"/>
      <c r="B66" s="142" t="s">
        <v>212</v>
      </c>
      <c r="C66" s="149">
        <f>SUM(C61:C65)</f>
        <v>6</v>
      </c>
      <c r="D66" s="166"/>
      <c r="E66" s="166">
        <f>SUM(E61:E65)</f>
        <v>3.62</v>
      </c>
      <c r="F66" s="167"/>
      <c r="G66" s="167"/>
      <c r="H66" s="156"/>
      <c r="I66" s="203"/>
      <c r="J66" s="156"/>
      <c r="K66" s="167"/>
      <c r="L66" s="156">
        <f>SUM(L61:L65)</f>
        <v>395200</v>
      </c>
    </row>
    <row r="67" spans="1:13" s="14" customFormat="1" ht="24" customHeight="1" x14ac:dyDescent="0.3">
      <c r="A67" s="152"/>
      <c r="B67" s="159" t="s">
        <v>54</v>
      </c>
      <c r="C67" s="162"/>
      <c r="D67" s="163"/>
      <c r="E67" s="163"/>
      <c r="F67" s="164"/>
      <c r="G67" s="164"/>
      <c r="H67" s="153"/>
      <c r="I67" s="202"/>
      <c r="J67" s="153"/>
      <c r="K67" s="153"/>
      <c r="L67" s="204"/>
    </row>
    <row r="68" spans="1:13" ht="28.5" customHeight="1" x14ac:dyDescent="0.3">
      <c r="A68" s="9">
        <v>47</v>
      </c>
      <c r="B68" s="19" t="s">
        <v>28</v>
      </c>
      <c r="C68" s="18">
        <v>1</v>
      </c>
      <c r="D68" s="152">
        <v>0.5</v>
      </c>
      <c r="E68" s="152">
        <f>C68*D68</f>
        <v>0.5</v>
      </c>
      <c r="F68" s="153">
        <v>115000</v>
      </c>
      <c r="G68" s="153">
        <f t="shared" si="10"/>
        <v>57500</v>
      </c>
      <c r="H68" s="153">
        <v>0.08</v>
      </c>
      <c r="I68" s="202">
        <f t="shared" si="2"/>
        <v>9200</v>
      </c>
      <c r="J68" s="153">
        <f>F68*H68</f>
        <v>9200</v>
      </c>
      <c r="K68" s="153">
        <f>F68*H68+F68</f>
        <v>124200</v>
      </c>
      <c r="L68" s="153">
        <f>E68*K68</f>
        <v>62100</v>
      </c>
    </row>
    <row r="69" spans="1:13" x14ac:dyDescent="0.3">
      <c r="A69" s="9">
        <v>48</v>
      </c>
      <c r="B69" s="17" t="s">
        <v>29</v>
      </c>
      <c r="C69" s="18">
        <v>2</v>
      </c>
      <c r="D69" s="152">
        <v>0.56000000000000005</v>
      </c>
      <c r="E69" s="152">
        <f t="shared" ref="E69:E73" si="20">C69*D69</f>
        <v>1.1200000000000001</v>
      </c>
      <c r="F69" s="153">
        <v>96275</v>
      </c>
      <c r="G69" s="153">
        <f t="shared" si="10"/>
        <v>107828.00000000001</v>
      </c>
      <c r="H69" s="153">
        <v>0.08</v>
      </c>
      <c r="I69" s="202">
        <f t="shared" si="2"/>
        <v>13725</v>
      </c>
      <c r="J69" s="153">
        <f>F69*H69</f>
        <v>7702</v>
      </c>
      <c r="K69" s="153">
        <v>110000</v>
      </c>
      <c r="L69" s="153">
        <f t="shared" ref="L69:L73" si="21">E69*K69</f>
        <v>123200.00000000001</v>
      </c>
    </row>
    <row r="70" spans="1:13" x14ac:dyDescent="0.3">
      <c r="A70" s="152">
        <v>49</v>
      </c>
      <c r="B70" s="19" t="s">
        <v>31</v>
      </c>
      <c r="C70" s="18">
        <v>1</v>
      </c>
      <c r="D70" s="152">
        <v>0.75</v>
      </c>
      <c r="E70" s="152">
        <f t="shared" si="20"/>
        <v>0.75</v>
      </c>
      <c r="F70" s="153">
        <v>91275</v>
      </c>
      <c r="G70" s="153">
        <f t="shared" si="10"/>
        <v>68456.25</v>
      </c>
      <c r="H70" s="153">
        <v>8725</v>
      </c>
      <c r="I70" s="202">
        <f t="shared" si="2"/>
        <v>12725</v>
      </c>
      <c r="J70" s="153"/>
      <c r="K70" s="153">
        <v>104000</v>
      </c>
      <c r="L70" s="153">
        <f t="shared" si="21"/>
        <v>78000</v>
      </c>
    </row>
    <row r="71" spans="1:13" x14ac:dyDescent="0.3">
      <c r="A71" s="152">
        <v>50</v>
      </c>
      <c r="B71" s="17" t="s">
        <v>33</v>
      </c>
      <c r="C71" s="18">
        <v>1</v>
      </c>
      <c r="D71" s="152">
        <v>1</v>
      </c>
      <c r="E71" s="152">
        <f t="shared" si="20"/>
        <v>1</v>
      </c>
      <c r="F71" s="153">
        <v>94275</v>
      </c>
      <c r="G71" s="153">
        <f t="shared" si="10"/>
        <v>94275</v>
      </c>
      <c r="H71" s="153">
        <v>0.08</v>
      </c>
      <c r="I71" s="202">
        <f t="shared" si="2"/>
        <v>11725</v>
      </c>
      <c r="J71" s="153">
        <f>F71*H71</f>
        <v>7542</v>
      </c>
      <c r="K71" s="153">
        <v>106000</v>
      </c>
      <c r="L71" s="153">
        <f t="shared" si="21"/>
        <v>106000</v>
      </c>
    </row>
    <row r="72" spans="1:13" x14ac:dyDescent="0.3">
      <c r="A72" s="152">
        <v>51</v>
      </c>
      <c r="B72" s="19" t="s">
        <v>37</v>
      </c>
      <c r="C72" s="18">
        <v>1</v>
      </c>
      <c r="D72" s="152">
        <v>0.5</v>
      </c>
      <c r="E72" s="152">
        <f t="shared" si="20"/>
        <v>0.5</v>
      </c>
      <c r="F72" s="153">
        <v>91275</v>
      </c>
      <c r="G72" s="153">
        <f t="shared" si="10"/>
        <v>45637.5</v>
      </c>
      <c r="H72" s="153">
        <v>8725</v>
      </c>
      <c r="I72" s="202">
        <f t="shared" si="2"/>
        <v>12725</v>
      </c>
      <c r="J72" s="153"/>
      <c r="K72" s="153">
        <v>104000</v>
      </c>
      <c r="L72" s="153">
        <f t="shared" si="21"/>
        <v>52000</v>
      </c>
    </row>
    <row r="73" spans="1:13" x14ac:dyDescent="0.3">
      <c r="A73" s="152">
        <v>52</v>
      </c>
      <c r="B73" s="17" t="s">
        <v>36</v>
      </c>
      <c r="C73" s="18">
        <v>1</v>
      </c>
      <c r="D73" s="152">
        <v>0.5</v>
      </c>
      <c r="E73" s="152">
        <f t="shared" si="20"/>
        <v>0.5</v>
      </c>
      <c r="F73" s="153">
        <v>91275</v>
      </c>
      <c r="G73" s="153">
        <f t="shared" si="10"/>
        <v>45637.5</v>
      </c>
      <c r="H73" s="153">
        <v>8725</v>
      </c>
      <c r="I73" s="202">
        <f t="shared" si="2"/>
        <v>12725</v>
      </c>
      <c r="J73" s="153"/>
      <c r="K73" s="153">
        <v>104000</v>
      </c>
      <c r="L73" s="153">
        <f t="shared" si="21"/>
        <v>52000</v>
      </c>
    </row>
    <row r="74" spans="1:13" s="15" customFormat="1" ht="18.75" customHeight="1" x14ac:dyDescent="0.3">
      <c r="A74" s="299" t="s">
        <v>55</v>
      </c>
      <c r="B74" s="300"/>
      <c r="C74" s="180">
        <f>SUM(C68:C73)</f>
        <v>7</v>
      </c>
      <c r="D74" s="26"/>
      <c r="E74" s="26">
        <f>SUM(E68:E73)</f>
        <v>4.37</v>
      </c>
      <c r="F74" s="153"/>
      <c r="G74" s="39">
        <f>SUM(G68:G73)</f>
        <v>419334.25</v>
      </c>
      <c r="H74" s="153"/>
      <c r="I74" s="202">
        <f t="shared" si="2"/>
        <v>0</v>
      </c>
      <c r="J74" s="153"/>
      <c r="K74" s="153"/>
      <c r="L74" s="156">
        <f>SUM(L68:L73)</f>
        <v>473300</v>
      </c>
    </row>
    <row r="75" spans="1:13" s="14" customFormat="1" x14ac:dyDescent="0.3">
      <c r="A75" s="24"/>
      <c r="B75" s="27" t="s">
        <v>56</v>
      </c>
      <c r="C75" s="161"/>
      <c r="D75" s="158"/>
      <c r="E75" s="158"/>
      <c r="F75" s="153"/>
      <c r="G75" s="153"/>
      <c r="H75" s="153"/>
      <c r="I75" s="202">
        <f t="shared" si="2"/>
        <v>0</v>
      </c>
      <c r="J75" s="153"/>
      <c r="K75" s="153"/>
      <c r="L75" s="204"/>
    </row>
    <row r="76" spans="1:13" x14ac:dyDescent="0.3">
      <c r="A76" s="9">
        <v>53</v>
      </c>
      <c r="B76" s="17" t="s">
        <v>29</v>
      </c>
      <c r="C76" s="18">
        <v>1</v>
      </c>
      <c r="D76" s="152">
        <v>0.5</v>
      </c>
      <c r="E76" s="152">
        <f>C76*D76</f>
        <v>0.5</v>
      </c>
      <c r="F76" s="153">
        <v>96275</v>
      </c>
      <c r="G76" s="153">
        <f t="shared" si="10"/>
        <v>48137.5</v>
      </c>
      <c r="H76" s="153">
        <v>0.08</v>
      </c>
      <c r="I76" s="202">
        <f t="shared" si="2"/>
        <v>13725</v>
      </c>
      <c r="J76" s="153">
        <f>F76*H76</f>
        <v>7702</v>
      </c>
      <c r="K76" s="153">
        <v>110000</v>
      </c>
      <c r="L76" s="153">
        <f>E76*K76</f>
        <v>55000</v>
      </c>
    </row>
    <row r="77" spans="1:13" s="15" customFormat="1" ht="18.75" customHeight="1" x14ac:dyDescent="0.3">
      <c r="A77" s="299" t="s">
        <v>162</v>
      </c>
      <c r="B77" s="300"/>
      <c r="C77" s="180">
        <f>SUM(C76)</f>
        <v>1</v>
      </c>
      <c r="D77" s="26"/>
      <c r="E77" s="26">
        <f>SUM(E76)</f>
        <v>0.5</v>
      </c>
      <c r="F77" s="156"/>
      <c r="G77" s="156">
        <f>SUM(G76)</f>
        <v>48137.5</v>
      </c>
      <c r="H77" s="153"/>
      <c r="I77" s="202">
        <f t="shared" si="2"/>
        <v>0</v>
      </c>
      <c r="J77" s="153"/>
      <c r="K77" s="153"/>
      <c r="L77" s="156">
        <f>SUM(L76)</f>
        <v>55000</v>
      </c>
    </row>
    <row r="78" spans="1:13" s="16" customFormat="1" ht="24" customHeight="1" x14ac:dyDescent="0.3">
      <c r="A78" s="303" t="s">
        <v>25</v>
      </c>
      <c r="B78" s="304"/>
      <c r="C78" s="186">
        <f>C77+C74+C66+C59+C52+C45+C37+C28</f>
        <v>72</v>
      </c>
      <c r="D78" s="186"/>
      <c r="E78" s="186">
        <f>E77+E74+E66+E59+E52+E45+E37+E28</f>
        <v>51.47</v>
      </c>
      <c r="F78" s="22"/>
      <c r="G78" s="156">
        <f>G77+G74+G52+G45+G37+G28</f>
        <v>4356790</v>
      </c>
      <c r="H78" s="153"/>
      <c r="I78" s="202">
        <f t="shared" si="2"/>
        <v>0</v>
      </c>
      <c r="J78" s="153"/>
      <c r="K78" s="153"/>
      <c r="L78" s="156">
        <f>L77+L74+L66+L59+L52+L45+L37+L28</f>
        <v>5747900</v>
      </c>
      <c r="M78" s="136"/>
    </row>
    <row r="79" spans="1:13" ht="51.75" customHeight="1" x14ac:dyDescent="0.3">
      <c r="A79" s="305" t="s">
        <v>215</v>
      </c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</row>
  </sheetData>
  <sheetProtection selectLockedCells="1" selectUnlockedCells="1"/>
  <mergeCells count="21">
    <mergeCell ref="K1:L1"/>
    <mergeCell ref="A79:L79"/>
    <mergeCell ref="A2:L2"/>
    <mergeCell ref="L4:L5"/>
    <mergeCell ref="K4:K5"/>
    <mergeCell ref="A74:B74"/>
    <mergeCell ref="F4:F5"/>
    <mergeCell ref="G4:G5"/>
    <mergeCell ref="A3:D3"/>
    <mergeCell ref="A4:A5"/>
    <mergeCell ref="B4:B5"/>
    <mergeCell ref="D4:D5"/>
    <mergeCell ref="A59:B59"/>
    <mergeCell ref="A77:B77"/>
    <mergeCell ref="C4:C5"/>
    <mergeCell ref="E4:E5"/>
    <mergeCell ref="A78:B78"/>
    <mergeCell ref="A28:B28"/>
    <mergeCell ref="A37:B37"/>
    <mergeCell ref="A45:B45"/>
    <mergeCell ref="A52:B52"/>
  </mergeCells>
  <pageMargins left="0.24" right="0.19685039370078741" top="0.28999999999999998" bottom="0.35433070866141736" header="0.21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O11" sqref="O11"/>
    </sheetView>
  </sheetViews>
  <sheetFormatPr defaultRowHeight="16.5" x14ac:dyDescent="0.3"/>
  <cols>
    <col min="1" max="1" width="4.28515625" style="1" customWidth="1"/>
    <col min="2" max="2" width="30.5703125" style="1" customWidth="1"/>
    <col min="3" max="3" width="10.85546875" style="3" customWidth="1"/>
    <col min="4" max="4" width="10" style="1" customWidth="1"/>
    <col min="5" max="5" width="8.42578125" style="3" customWidth="1"/>
    <col min="6" max="6" width="12.42578125" style="1" hidden="1" customWidth="1"/>
    <col min="7" max="7" width="14.28515625" style="1" hidden="1" customWidth="1"/>
    <col min="8" max="8" width="10" style="1" hidden="1" customWidth="1"/>
    <col min="9" max="9" width="11.5703125" style="109" hidden="1" customWidth="1"/>
    <col min="10" max="10" width="11" style="1" hidden="1" customWidth="1"/>
    <col min="11" max="11" width="15" style="1" customWidth="1"/>
    <col min="12" max="12" width="17.7109375" style="1" customWidth="1"/>
    <col min="13" max="16384" width="9.140625" style="1"/>
  </cols>
  <sheetData>
    <row r="1" spans="1:12" s="150" customFormat="1" ht="57" customHeight="1" x14ac:dyDescent="0.3">
      <c r="C1" s="3"/>
      <c r="E1" s="3"/>
      <c r="I1" s="109"/>
      <c r="K1" s="293" t="s">
        <v>221</v>
      </c>
      <c r="L1" s="294"/>
    </row>
    <row r="2" spans="1:12" ht="36" customHeight="1" x14ac:dyDescent="0.3">
      <c r="A2" s="295" t="s">
        <v>143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21" customHeight="1" x14ac:dyDescent="0.3">
      <c r="A3" s="128"/>
      <c r="B3" s="128"/>
      <c r="C3" s="128"/>
      <c r="D3" s="128"/>
      <c r="E3" s="128"/>
      <c r="G3" s="28" t="s">
        <v>144</v>
      </c>
      <c r="L3" s="200" t="s">
        <v>144</v>
      </c>
    </row>
    <row r="4" spans="1:12" ht="75.75" customHeight="1" x14ac:dyDescent="0.3">
      <c r="A4" s="181" t="s">
        <v>0</v>
      </c>
      <c r="B4" s="183" t="s">
        <v>140</v>
      </c>
      <c r="C4" s="181" t="s">
        <v>172</v>
      </c>
      <c r="D4" s="181" t="s">
        <v>171</v>
      </c>
      <c r="E4" s="181" t="s">
        <v>171</v>
      </c>
      <c r="F4" s="181" t="s">
        <v>84</v>
      </c>
      <c r="G4" s="181" t="s">
        <v>141</v>
      </c>
      <c r="H4" s="205"/>
      <c r="I4" s="206"/>
      <c r="J4" s="205"/>
      <c r="K4" s="181" t="s">
        <v>84</v>
      </c>
      <c r="L4" s="181" t="s">
        <v>213</v>
      </c>
    </row>
    <row r="5" spans="1:12" x14ac:dyDescent="0.3">
      <c r="A5" s="157">
        <v>1</v>
      </c>
      <c r="B5" s="157">
        <v>2</v>
      </c>
      <c r="C5" s="157">
        <v>3</v>
      </c>
      <c r="D5" s="157">
        <v>4</v>
      </c>
      <c r="E5" s="157">
        <v>5</v>
      </c>
      <c r="F5" s="157">
        <v>6</v>
      </c>
      <c r="G5" s="157">
        <v>7</v>
      </c>
      <c r="H5" s="157">
        <v>8</v>
      </c>
      <c r="I5" s="157">
        <v>9</v>
      </c>
      <c r="J5" s="157">
        <v>10</v>
      </c>
      <c r="K5" s="157">
        <v>6</v>
      </c>
      <c r="L5" s="157">
        <v>7</v>
      </c>
    </row>
    <row r="6" spans="1:12" ht="15" customHeight="1" x14ac:dyDescent="0.3">
      <c r="A6" s="207">
        <v>1</v>
      </c>
      <c r="B6" s="155" t="s">
        <v>2</v>
      </c>
      <c r="C6" s="18">
        <v>1</v>
      </c>
      <c r="D6" s="207">
        <v>1</v>
      </c>
      <c r="E6" s="207">
        <f>C6*D6</f>
        <v>1</v>
      </c>
      <c r="F6" s="208">
        <v>180000</v>
      </c>
      <c r="G6" s="208">
        <f>F6*C6*D6</f>
        <v>180000</v>
      </c>
      <c r="H6" s="209">
        <v>0.08</v>
      </c>
      <c r="I6" s="210">
        <f>K6-F6</f>
        <v>14400</v>
      </c>
      <c r="J6" s="209">
        <f>F6*H6</f>
        <v>14400</v>
      </c>
      <c r="K6" s="208">
        <f>F6*H6+F6</f>
        <v>194400</v>
      </c>
      <c r="L6" s="208">
        <f>E6*K6</f>
        <v>194400</v>
      </c>
    </row>
    <row r="7" spans="1:12" x14ac:dyDescent="0.3">
      <c r="A7" s="207">
        <v>2</v>
      </c>
      <c r="B7" s="155" t="s">
        <v>26</v>
      </c>
      <c r="C7" s="18">
        <v>1</v>
      </c>
      <c r="D7" s="207">
        <v>1</v>
      </c>
      <c r="E7" s="207">
        <f t="shared" ref="E7:E8" si="0">C7*D7</f>
        <v>1</v>
      </c>
      <c r="F7" s="208">
        <v>115000</v>
      </c>
      <c r="G7" s="208">
        <f t="shared" ref="G7:G62" si="1">F7*C7*D7</f>
        <v>115000</v>
      </c>
      <c r="H7" s="209">
        <v>0.08</v>
      </c>
      <c r="I7" s="210">
        <f t="shared" ref="I7:I64" si="2">K7-F7</f>
        <v>9200</v>
      </c>
      <c r="J7" s="209">
        <f>F7*H7</f>
        <v>9200</v>
      </c>
      <c r="K7" s="208">
        <f>F7*H7+F7</f>
        <v>124200</v>
      </c>
      <c r="L7" s="208">
        <f t="shared" ref="L7:L26" si="3">E7*K7</f>
        <v>124200</v>
      </c>
    </row>
    <row r="8" spans="1:12" x14ac:dyDescent="0.3">
      <c r="A8" s="207">
        <v>3</v>
      </c>
      <c r="B8" s="155" t="s">
        <v>16</v>
      </c>
      <c r="C8" s="18">
        <v>1</v>
      </c>
      <c r="D8" s="207">
        <v>1</v>
      </c>
      <c r="E8" s="207">
        <f t="shared" si="0"/>
        <v>1</v>
      </c>
      <c r="F8" s="208">
        <v>91275</v>
      </c>
      <c r="G8" s="208">
        <f t="shared" si="1"/>
        <v>91275</v>
      </c>
      <c r="H8" s="209">
        <v>8725</v>
      </c>
      <c r="I8" s="210">
        <f t="shared" si="2"/>
        <v>12725</v>
      </c>
      <c r="J8" s="209"/>
      <c r="K8" s="208">
        <v>104000</v>
      </c>
      <c r="L8" s="208">
        <f t="shared" si="3"/>
        <v>104000</v>
      </c>
    </row>
    <row r="9" spans="1:12" s="14" customFormat="1" x14ac:dyDescent="0.3">
      <c r="A9" s="211"/>
      <c r="B9" s="159" t="s">
        <v>27</v>
      </c>
      <c r="C9" s="161"/>
      <c r="D9" s="211"/>
      <c r="E9" s="211"/>
      <c r="F9" s="208"/>
      <c r="G9" s="208"/>
      <c r="H9" s="209"/>
      <c r="I9" s="210">
        <f t="shared" si="2"/>
        <v>0</v>
      </c>
      <c r="J9" s="209"/>
      <c r="K9" s="208"/>
      <c r="L9" s="208">
        <f t="shared" si="3"/>
        <v>0</v>
      </c>
    </row>
    <row r="10" spans="1:12" ht="28.5" customHeight="1" x14ac:dyDescent="0.3">
      <c r="A10" s="207">
        <v>4</v>
      </c>
      <c r="B10" s="155" t="s">
        <v>28</v>
      </c>
      <c r="C10" s="18">
        <v>1</v>
      </c>
      <c r="D10" s="207">
        <v>1</v>
      </c>
      <c r="E10" s="207">
        <f>C10*D10</f>
        <v>1</v>
      </c>
      <c r="F10" s="208">
        <v>115000</v>
      </c>
      <c r="G10" s="208">
        <f t="shared" si="1"/>
        <v>115000</v>
      </c>
      <c r="H10" s="209">
        <v>0.08</v>
      </c>
      <c r="I10" s="210">
        <f t="shared" si="2"/>
        <v>9200</v>
      </c>
      <c r="J10" s="209">
        <f>F10*H10</f>
        <v>9200</v>
      </c>
      <c r="K10" s="208">
        <f>F10*H10+F10</f>
        <v>124200</v>
      </c>
      <c r="L10" s="208">
        <f t="shared" si="3"/>
        <v>124200</v>
      </c>
    </row>
    <row r="11" spans="1:12" x14ac:dyDescent="0.3">
      <c r="A11" s="207">
        <v>5</v>
      </c>
      <c r="B11" s="154" t="s">
        <v>29</v>
      </c>
      <c r="C11" s="18"/>
      <c r="D11" s="207"/>
      <c r="E11" s="207"/>
      <c r="F11" s="208">
        <v>93312</v>
      </c>
      <c r="G11" s="208">
        <f t="shared" si="1"/>
        <v>0</v>
      </c>
      <c r="H11" s="209">
        <v>0.08</v>
      </c>
      <c r="I11" s="210">
        <f t="shared" si="2"/>
        <v>-93312</v>
      </c>
      <c r="J11" s="209">
        <f t="shared" ref="J11:J14" si="4">F11*H11</f>
        <v>7464.96</v>
      </c>
      <c r="K11" s="208"/>
      <c r="L11" s="208">
        <f t="shared" si="3"/>
        <v>0</v>
      </c>
    </row>
    <row r="12" spans="1:12" x14ac:dyDescent="0.3">
      <c r="A12" s="207">
        <v>6</v>
      </c>
      <c r="B12" s="154" t="s">
        <v>29</v>
      </c>
      <c r="C12" s="18">
        <v>9</v>
      </c>
      <c r="D12" s="207">
        <v>0.625</v>
      </c>
      <c r="E12" s="207">
        <f t="shared" ref="E12:E26" si="5">C12*D12</f>
        <v>5.625</v>
      </c>
      <c r="F12" s="208">
        <v>96275</v>
      </c>
      <c r="G12" s="208">
        <f t="shared" si="1"/>
        <v>541546.875</v>
      </c>
      <c r="H12" s="209">
        <v>0.08</v>
      </c>
      <c r="I12" s="210">
        <f t="shared" si="2"/>
        <v>13725</v>
      </c>
      <c r="J12" s="209">
        <f t="shared" si="4"/>
        <v>7702</v>
      </c>
      <c r="K12" s="208">
        <v>110000</v>
      </c>
      <c r="L12" s="208">
        <f t="shared" si="3"/>
        <v>618750</v>
      </c>
    </row>
    <row r="13" spans="1:12" x14ac:dyDescent="0.3">
      <c r="A13" s="207">
        <v>7</v>
      </c>
      <c r="B13" s="154" t="s">
        <v>57</v>
      </c>
      <c r="C13" s="18">
        <v>1</v>
      </c>
      <c r="D13" s="207">
        <v>0.75</v>
      </c>
      <c r="E13" s="207">
        <f t="shared" si="5"/>
        <v>0.75</v>
      </c>
      <c r="F13" s="208">
        <f>91275+5000</f>
        <v>96275</v>
      </c>
      <c r="G13" s="208">
        <f t="shared" si="1"/>
        <v>72206.25</v>
      </c>
      <c r="H13" s="209">
        <v>0.08</v>
      </c>
      <c r="I13" s="210">
        <f t="shared" si="2"/>
        <v>13725</v>
      </c>
      <c r="J13" s="209">
        <f t="shared" si="4"/>
        <v>7702</v>
      </c>
      <c r="K13" s="208">
        <v>110000</v>
      </c>
      <c r="L13" s="208">
        <f t="shared" si="3"/>
        <v>82500</v>
      </c>
    </row>
    <row r="14" spans="1:12" x14ac:dyDescent="0.3">
      <c r="A14" s="207">
        <v>8</v>
      </c>
      <c r="B14" s="154" t="s">
        <v>58</v>
      </c>
      <c r="C14" s="18">
        <v>1</v>
      </c>
      <c r="D14" s="207">
        <v>1</v>
      </c>
      <c r="E14" s="207">
        <f t="shared" si="5"/>
        <v>1</v>
      </c>
      <c r="F14" s="208">
        <f>91275+5000</f>
        <v>96275</v>
      </c>
      <c r="G14" s="208">
        <f t="shared" si="1"/>
        <v>96275</v>
      </c>
      <c r="H14" s="209">
        <v>0.08</v>
      </c>
      <c r="I14" s="210">
        <f t="shared" si="2"/>
        <v>13725</v>
      </c>
      <c r="J14" s="209">
        <f t="shared" si="4"/>
        <v>7702</v>
      </c>
      <c r="K14" s="208">
        <v>110000</v>
      </c>
      <c r="L14" s="208">
        <f t="shared" si="3"/>
        <v>110000</v>
      </c>
    </row>
    <row r="15" spans="1:12" x14ac:dyDescent="0.3">
      <c r="A15" s="207">
        <v>9</v>
      </c>
      <c r="B15" s="155" t="s">
        <v>31</v>
      </c>
      <c r="C15" s="18">
        <v>1</v>
      </c>
      <c r="D15" s="207">
        <v>1</v>
      </c>
      <c r="E15" s="207">
        <f t="shared" si="5"/>
        <v>1</v>
      </c>
      <c r="F15" s="208">
        <v>88312</v>
      </c>
      <c r="G15" s="208">
        <f t="shared" si="1"/>
        <v>88312</v>
      </c>
      <c r="H15" s="209">
        <v>8725</v>
      </c>
      <c r="I15" s="210">
        <f t="shared" si="2"/>
        <v>15688</v>
      </c>
      <c r="J15" s="209"/>
      <c r="K15" s="208">
        <v>104000</v>
      </c>
      <c r="L15" s="208">
        <f t="shared" si="3"/>
        <v>104000</v>
      </c>
    </row>
    <row r="16" spans="1:12" x14ac:dyDescent="0.3">
      <c r="A16" s="207">
        <v>10</v>
      </c>
      <c r="B16" s="155" t="s">
        <v>32</v>
      </c>
      <c r="C16" s="18">
        <v>1</v>
      </c>
      <c r="D16" s="207">
        <v>1</v>
      </c>
      <c r="E16" s="207">
        <f t="shared" si="5"/>
        <v>1</v>
      </c>
      <c r="F16" s="208">
        <v>91275</v>
      </c>
      <c r="G16" s="208">
        <f t="shared" si="1"/>
        <v>91275</v>
      </c>
      <c r="H16" s="209">
        <v>8725</v>
      </c>
      <c r="I16" s="210">
        <f t="shared" si="2"/>
        <v>12725</v>
      </c>
      <c r="J16" s="209"/>
      <c r="K16" s="208">
        <v>104000</v>
      </c>
      <c r="L16" s="208">
        <f t="shared" si="3"/>
        <v>104000</v>
      </c>
    </row>
    <row r="17" spans="1:12" x14ac:dyDescent="0.3">
      <c r="A17" s="207">
        <v>11</v>
      </c>
      <c r="B17" s="154" t="s">
        <v>33</v>
      </c>
      <c r="C17" s="18">
        <v>4</v>
      </c>
      <c r="D17" s="207">
        <v>1</v>
      </c>
      <c r="E17" s="207">
        <f t="shared" si="5"/>
        <v>4</v>
      </c>
      <c r="F17" s="208">
        <v>94275</v>
      </c>
      <c r="G17" s="208">
        <f t="shared" si="1"/>
        <v>377100</v>
      </c>
      <c r="H17" s="209">
        <v>0.08</v>
      </c>
      <c r="I17" s="210">
        <f t="shared" si="2"/>
        <v>11725</v>
      </c>
      <c r="J17" s="209">
        <f t="shared" ref="J17:J19" si="6">F17*H17</f>
        <v>7542</v>
      </c>
      <c r="K17" s="212">
        <v>106000</v>
      </c>
      <c r="L17" s="208">
        <f t="shared" si="3"/>
        <v>424000</v>
      </c>
    </row>
    <row r="18" spans="1:12" x14ac:dyDescent="0.3">
      <c r="A18" s="207">
        <v>12</v>
      </c>
      <c r="B18" s="154" t="s">
        <v>34</v>
      </c>
      <c r="C18" s="18">
        <v>1</v>
      </c>
      <c r="D18" s="207">
        <v>1.25</v>
      </c>
      <c r="E18" s="207">
        <f t="shared" si="5"/>
        <v>1.25</v>
      </c>
      <c r="F18" s="208">
        <f>91275+5000</f>
        <v>96275</v>
      </c>
      <c r="G18" s="208">
        <f t="shared" si="1"/>
        <v>120343.75</v>
      </c>
      <c r="H18" s="209">
        <v>0.08</v>
      </c>
      <c r="I18" s="210">
        <f t="shared" si="2"/>
        <v>13725</v>
      </c>
      <c r="J18" s="209">
        <f t="shared" si="6"/>
        <v>7702</v>
      </c>
      <c r="K18" s="212">
        <v>110000</v>
      </c>
      <c r="L18" s="208">
        <f t="shared" si="3"/>
        <v>137500</v>
      </c>
    </row>
    <row r="19" spans="1:12" x14ac:dyDescent="0.3">
      <c r="A19" s="207">
        <v>13</v>
      </c>
      <c r="B19" s="154" t="s">
        <v>35</v>
      </c>
      <c r="C19" s="18">
        <v>1</v>
      </c>
      <c r="D19" s="207">
        <v>1</v>
      </c>
      <c r="E19" s="207">
        <f t="shared" si="5"/>
        <v>1</v>
      </c>
      <c r="F19" s="208">
        <f>91275+5000</f>
        <v>96275</v>
      </c>
      <c r="G19" s="208">
        <f t="shared" si="1"/>
        <v>96275</v>
      </c>
      <c r="H19" s="209">
        <v>0.08</v>
      </c>
      <c r="I19" s="210">
        <f t="shared" si="2"/>
        <v>13725</v>
      </c>
      <c r="J19" s="209">
        <f t="shared" si="6"/>
        <v>7702</v>
      </c>
      <c r="K19" s="212">
        <v>110000</v>
      </c>
      <c r="L19" s="208">
        <f t="shared" si="3"/>
        <v>110000</v>
      </c>
    </row>
    <row r="20" spans="1:12" x14ac:dyDescent="0.3">
      <c r="A20" s="207">
        <v>14</v>
      </c>
      <c r="B20" s="154" t="s">
        <v>36</v>
      </c>
      <c r="C20" s="18">
        <v>1</v>
      </c>
      <c r="D20" s="207">
        <v>1</v>
      </c>
      <c r="E20" s="207">
        <f t="shared" si="5"/>
        <v>1</v>
      </c>
      <c r="F20" s="208">
        <v>88312</v>
      </c>
      <c r="G20" s="208">
        <f t="shared" si="1"/>
        <v>88312</v>
      </c>
      <c r="H20" s="209">
        <v>8725</v>
      </c>
      <c r="I20" s="210">
        <f t="shared" si="2"/>
        <v>15688</v>
      </c>
      <c r="J20" s="209"/>
      <c r="K20" s="208">
        <v>104000</v>
      </c>
      <c r="L20" s="208">
        <f t="shared" si="3"/>
        <v>104000</v>
      </c>
    </row>
    <row r="21" spans="1:12" x14ac:dyDescent="0.3">
      <c r="A21" s="207">
        <v>15</v>
      </c>
      <c r="B21" s="155" t="s">
        <v>17</v>
      </c>
      <c r="C21" s="18">
        <v>1</v>
      </c>
      <c r="D21" s="207">
        <v>1</v>
      </c>
      <c r="E21" s="207">
        <f t="shared" si="5"/>
        <v>1</v>
      </c>
      <c r="F21" s="208">
        <v>88312</v>
      </c>
      <c r="G21" s="208">
        <f t="shared" si="1"/>
        <v>88312</v>
      </c>
      <c r="H21" s="209">
        <v>8725</v>
      </c>
      <c r="I21" s="210">
        <f t="shared" si="2"/>
        <v>15688</v>
      </c>
      <c r="J21" s="209"/>
      <c r="K21" s="208">
        <v>104000</v>
      </c>
      <c r="L21" s="208">
        <f t="shared" si="3"/>
        <v>104000</v>
      </c>
    </row>
    <row r="22" spans="1:12" x14ac:dyDescent="0.3">
      <c r="A22" s="207">
        <v>16</v>
      </c>
      <c r="B22" s="155" t="s">
        <v>37</v>
      </c>
      <c r="C22" s="18">
        <v>1</v>
      </c>
      <c r="D22" s="207">
        <v>1</v>
      </c>
      <c r="E22" s="207">
        <f t="shared" si="5"/>
        <v>1</v>
      </c>
      <c r="F22" s="208">
        <v>88312</v>
      </c>
      <c r="G22" s="208">
        <f t="shared" si="1"/>
        <v>88312</v>
      </c>
      <c r="H22" s="209">
        <v>8725</v>
      </c>
      <c r="I22" s="210">
        <f t="shared" si="2"/>
        <v>15688</v>
      </c>
      <c r="J22" s="209"/>
      <c r="K22" s="208">
        <v>104000</v>
      </c>
      <c r="L22" s="208">
        <f t="shared" si="3"/>
        <v>104000</v>
      </c>
    </row>
    <row r="23" spans="1:12" x14ac:dyDescent="0.3">
      <c r="A23" s="207">
        <v>17</v>
      </c>
      <c r="B23" s="155" t="s">
        <v>38</v>
      </c>
      <c r="C23" s="18">
        <v>1</v>
      </c>
      <c r="D23" s="207">
        <v>1</v>
      </c>
      <c r="E23" s="207">
        <f t="shared" si="5"/>
        <v>1</v>
      </c>
      <c r="F23" s="208">
        <v>88312</v>
      </c>
      <c r="G23" s="208">
        <f t="shared" si="1"/>
        <v>88312</v>
      </c>
      <c r="H23" s="209">
        <v>8725</v>
      </c>
      <c r="I23" s="210">
        <f t="shared" si="2"/>
        <v>15688</v>
      </c>
      <c r="J23" s="209"/>
      <c r="K23" s="208">
        <v>104000</v>
      </c>
      <c r="L23" s="208">
        <f t="shared" si="3"/>
        <v>104000</v>
      </c>
    </row>
    <row r="24" spans="1:12" x14ac:dyDescent="0.3">
      <c r="A24" s="207">
        <v>18</v>
      </c>
      <c r="B24" s="154" t="s">
        <v>39</v>
      </c>
      <c r="C24" s="18">
        <v>1</v>
      </c>
      <c r="D24" s="207">
        <v>0.25</v>
      </c>
      <c r="E24" s="207">
        <f t="shared" si="5"/>
        <v>0.25</v>
      </c>
      <c r="F24" s="208">
        <v>91275</v>
      </c>
      <c r="G24" s="208">
        <f t="shared" si="1"/>
        <v>22818.75</v>
      </c>
      <c r="H24" s="209">
        <v>8725</v>
      </c>
      <c r="I24" s="210">
        <f t="shared" si="2"/>
        <v>12725</v>
      </c>
      <c r="J24" s="209"/>
      <c r="K24" s="208">
        <v>104000</v>
      </c>
      <c r="L24" s="208">
        <f t="shared" si="3"/>
        <v>26000</v>
      </c>
    </row>
    <row r="25" spans="1:12" x14ac:dyDescent="0.3">
      <c r="A25" s="207">
        <v>19</v>
      </c>
      <c r="B25" s="154" t="s">
        <v>24</v>
      </c>
      <c r="C25" s="18">
        <v>1</v>
      </c>
      <c r="D25" s="207">
        <v>1</v>
      </c>
      <c r="E25" s="207">
        <f t="shared" si="5"/>
        <v>1</v>
      </c>
      <c r="F25" s="208">
        <v>88312</v>
      </c>
      <c r="G25" s="208">
        <f t="shared" si="1"/>
        <v>88312</v>
      </c>
      <c r="H25" s="209">
        <v>8725</v>
      </c>
      <c r="I25" s="210">
        <f t="shared" si="2"/>
        <v>15688</v>
      </c>
      <c r="J25" s="209"/>
      <c r="K25" s="208">
        <v>104000</v>
      </c>
      <c r="L25" s="208">
        <f t="shared" si="3"/>
        <v>104000</v>
      </c>
    </row>
    <row r="26" spans="1:12" x14ac:dyDescent="0.3">
      <c r="A26" s="207">
        <v>20</v>
      </c>
      <c r="B26" s="154" t="s">
        <v>23</v>
      </c>
      <c r="C26" s="18">
        <v>1</v>
      </c>
      <c r="D26" s="207">
        <v>1</v>
      </c>
      <c r="E26" s="207">
        <f t="shared" si="5"/>
        <v>1</v>
      </c>
      <c r="F26" s="208">
        <v>91275</v>
      </c>
      <c r="G26" s="208">
        <f t="shared" si="1"/>
        <v>91275</v>
      </c>
      <c r="H26" s="209">
        <v>8725</v>
      </c>
      <c r="I26" s="210">
        <f t="shared" si="2"/>
        <v>12725</v>
      </c>
      <c r="J26" s="209"/>
      <c r="K26" s="208">
        <v>104000</v>
      </c>
      <c r="L26" s="208">
        <f t="shared" si="3"/>
        <v>104000</v>
      </c>
    </row>
    <row r="27" spans="1:12" s="15" customFormat="1" x14ac:dyDescent="0.3">
      <c r="A27" s="299" t="s">
        <v>49</v>
      </c>
      <c r="B27" s="300"/>
      <c r="C27" s="180">
        <f>SUM(C6:C26)</f>
        <v>30</v>
      </c>
      <c r="D27" s="180"/>
      <c r="E27" s="180">
        <f>SUM(E6:E26)</f>
        <v>25.875</v>
      </c>
      <c r="F27" s="208"/>
      <c r="G27" s="213">
        <f>SUM(G6:G26)</f>
        <v>2540262.625</v>
      </c>
      <c r="H27" s="209"/>
      <c r="I27" s="210">
        <f t="shared" si="2"/>
        <v>0</v>
      </c>
      <c r="J27" s="209"/>
      <c r="K27" s="208"/>
      <c r="L27" s="213">
        <f>SUM(L6:L26)</f>
        <v>2887550</v>
      </c>
    </row>
    <row r="28" spans="1:12" s="14" customFormat="1" ht="28.5" x14ac:dyDescent="0.3">
      <c r="A28" s="211"/>
      <c r="B28" s="160" t="s">
        <v>59</v>
      </c>
      <c r="C28" s="161"/>
      <c r="D28" s="211"/>
      <c r="E28" s="211"/>
      <c r="F28" s="208"/>
      <c r="G28" s="208"/>
      <c r="H28" s="209"/>
      <c r="I28" s="210">
        <f t="shared" si="2"/>
        <v>0</v>
      </c>
      <c r="J28" s="209"/>
      <c r="K28" s="208"/>
      <c r="L28" s="214"/>
    </row>
    <row r="29" spans="1:12" ht="25.5" customHeight="1" x14ac:dyDescent="0.3">
      <c r="A29" s="207">
        <v>21</v>
      </c>
      <c r="B29" s="155" t="s">
        <v>28</v>
      </c>
      <c r="C29" s="18">
        <v>1</v>
      </c>
      <c r="D29" s="207">
        <v>0.5</v>
      </c>
      <c r="E29" s="207">
        <f>C29*D29</f>
        <v>0.5</v>
      </c>
      <c r="F29" s="208">
        <v>115000</v>
      </c>
      <c r="G29" s="208">
        <f t="shared" si="1"/>
        <v>57500</v>
      </c>
      <c r="H29" s="209">
        <v>0.08</v>
      </c>
      <c r="I29" s="210">
        <f t="shared" si="2"/>
        <v>9200</v>
      </c>
      <c r="J29" s="209">
        <f>F29*H29</f>
        <v>9200</v>
      </c>
      <c r="K29" s="208">
        <f>F29*H29+F29</f>
        <v>124200</v>
      </c>
      <c r="L29" s="208">
        <f>E29*K29</f>
        <v>62100</v>
      </c>
    </row>
    <row r="30" spans="1:12" x14ac:dyDescent="0.3">
      <c r="A30" s="207">
        <v>22</v>
      </c>
      <c r="B30" s="154" t="s">
        <v>29</v>
      </c>
      <c r="C30" s="18">
        <v>2</v>
      </c>
      <c r="D30" s="207">
        <v>0.56000000000000005</v>
      </c>
      <c r="E30" s="207">
        <f t="shared" ref="E30:E36" si="7">C30*D30</f>
        <v>1.1200000000000001</v>
      </c>
      <c r="F30" s="208">
        <v>96275</v>
      </c>
      <c r="G30" s="208">
        <f t="shared" si="1"/>
        <v>107828.00000000001</v>
      </c>
      <c r="H30" s="209">
        <v>0.08</v>
      </c>
      <c r="I30" s="210">
        <f t="shared" si="2"/>
        <v>13725</v>
      </c>
      <c r="J30" s="209">
        <f>F30*H30</f>
        <v>7702</v>
      </c>
      <c r="K30" s="208">
        <v>110000</v>
      </c>
      <c r="L30" s="208">
        <f t="shared" ref="L30:L36" si="8">E30*K30</f>
        <v>123200.00000000001</v>
      </c>
    </row>
    <row r="31" spans="1:12" x14ac:dyDescent="0.3">
      <c r="A31" s="207">
        <v>23</v>
      </c>
      <c r="B31" s="155" t="s">
        <v>31</v>
      </c>
      <c r="C31" s="18">
        <v>1</v>
      </c>
      <c r="D31" s="207">
        <v>0.75</v>
      </c>
      <c r="E31" s="207">
        <f t="shared" si="7"/>
        <v>0.75</v>
      </c>
      <c r="F31" s="208">
        <v>88312</v>
      </c>
      <c r="G31" s="208">
        <f t="shared" si="1"/>
        <v>66234</v>
      </c>
      <c r="H31" s="209">
        <v>8725</v>
      </c>
      <c r="I31" s="210">
        <f t="shared" si="2"/>
        <v>15688</v>
      </c>
      <c r="J31" s="209"/>
      <c r="K31" s="208">
        <v>104000</v>
      </c>
      <c r="L31" s="208">
        <f t="shared" si="8"/>
        <v>78000</v>
      </c>
    </row>
    <row r="32" spans="1:12" x14ac:dyDescent="0.3">
      <c r="A32" s="207">
        <v>24</v>
      </c>
      <c r="B32" s="154" t="s">
        <v>33</v>
      </c>
      <c r="C32" s="18">
        <v>1</v>
      </c>
      <c r="D32" s="207">
        <v>1</v>
      </c>
      <c r="E32" s="207">
        <f t="shared" si="7"/>
        <v>1</v>
      </c>
      <c r="F32" s="208">
        <v>94275</v>
      </c>
      <c r="G32" s="208">
        <f t="shared" si="1"/>
        <v>94275</v>
      </c>
      <c r="H32" s="209">
        <v>0.08</v>
      </c>
      <c r="I32" s="210">
        <f t="shared" si="2"/>
        <v>11725</v>
      </c>
      <c r="J32" s="209">
        <f>F32*H32</f>
        <v>7542</v>
      </c>
      <c r="K32" s="208">
        <v>106000</v>
      </c>
      <c r="L32" s="208">
        <f t="shared" si="8"/>
        <v>106000</v>
      </c>
    </row>
    <row r="33" spans="1:12" x14ac:dyDescent="0.3">
      <c r="A33" s="207">
        <v>25</v>
      </c>
      <c r="B33" s="155" t="s">
        <v>37</v>
      </c>
      <c r="C33" s="18">
        <v>1</v>
      </c>
      <c r="D33" s="207">
        <v>0.5</v>
      </c>
      <c r="E33" s="207">
        <f t="shared" si="7"/>
        <v>0.5</v>
      </c>
      <c r="F33" s="208">
        <v>91275</v>
      </c>
      <c r="G33" s="208">
        <f t="shared" si="1"/>
        <v>45637.5</v>
      </c>
      <c r="H33" s="209">
        <v>8725</v>
      </c>
      <c r="I33" s="210">
        <f t="shared" si="2"/>
        <v>12725</v>
      </c>
      <c r="J33" s="209"/>
      <c r="K33" s="208">
        <v>104000</v>
      </c>
      <c r="L33" s="208">
        <f t="shared" si="8"/>
        <v>52000</v>
      </c>
    </row>
    <row r="34" spans="1:12" x14ac:dyDescent="0.3">
      <c r="A34" s="207">
        <v>26</v>
      </c>
      <c r="B34" s="154" t="s">
        <v>24</v>
      </c>
      <c r="C34" s="18">
        <v>1</v>
      </c>
      <c r="D34" s="207">
        <v>1</v>
      </c>
      <c r="E34" s="207">
        <f t="shared" si="7"/>
        <v>1</v>
      </c>
      <c r="F34" s="208">
        <v>91275</v>
      </c>
      <c r="G34" s="208">
        <f t="shared" si="1"/>
        <v>91275</v>
      </c>
      <c r="H34" s="209">
        <v>8725</v>
      </c>
      <c r="I34" s="210">
        <f t="shared" si="2"/>
        <v>12725</v>
      </c>
      <c r="J34" s="209"/>
      <c r="K34" s="208">
        <v>104000</v>
      </c>
      <c r="L34" s="208">
        <f t="shared" si="8"/>
        <v>104000</v>
      </c>
    </row>
    <row r="35" spans="1:12" x14ac:dyDescent="0.3">
      <c r="A35" s="207">
        <v>27</v>
      </c>
      <c r="B35" s="155" t="s">
        <v>40</v>
      </c>
      <c r="C35" s="18">
        <v>2</v>
      </c>
      <c r="D35" s="207">
        <v>0.5</v>
      </c>
      <c r="E35" s="207">
        <f t="shared" si="7"/>
        <v>1</v>
      </c>
      <c r="F35" s="208">
        <v>88312</v>
      </c>
      <c r="G35" s="208">
        <f t="shared" si="1"/>
        <v>88312</v>
      </c>
      <c r="H35" s="209">
        <v>8725</v>
      </c>
      <c r="I35" s="210">
        <f t="shared" si="2"/>
        <v>15688</v>
      </c>
      <c r="J35" s="209"/>
      <c r="K35" s="208">
        <v>104000</v>
      </c>
      <c r="L35" s="208">
        <f t="shared" si="8"/>
        <v>104000</v>
      </c>
    </row>
    <row r="36" spans="1:12" x14ac:dyDescent="0.3">
      <c r="A36" s="207">
        <v>28</v>
      </c>
      <c r="B36" s="154" t="s">
        <v>36</v>
      </c>
      <c r="C36" s="18">
        <v>1</v>
      </c>
      <c r="D36" s="207">
        <v>1</v>
      </c>
      <c r="E36" s="207">
        <f t="shared" si="7"/>
        <v>1</v>
      </c>
      <c r="F36" s="208">
        <v>91275</v>
      </c>
      <c r="G36" s="208">
        <f t="shared" si="1"/>
        <v>91275</v>
      </c>
      <c r="H36" s="209">
        <v>8725</v>
      </c>
      <c r="I36" s="210">
        <f t="shared" si="2"/>
        <v>12725</v>
      </c>
      <c r="J36" s="209"/>
      <c r="K36" s="208">
        <v>104000</v>
      </c>
      <c r="L36" s="208">
        <f t="shared" si="8"/>
        <v>104000</v>
      </c>
    </row>
    <row r="37" spans="1:12" s="15" customFormat="1" x14ac:dyDescent="0.3">
      <c r="A37" s="299" t="s">
        <v>60</v>
      </c>
      <c r="B37" s="300"/>
      <c r="C37" s="180">
        <f>SUM(C29:C36)</f>
        <v>10</v>
      </c>
      <c r="D37" s="180"/>
      <c r="E37" s="180">
        <f t="shared" ref="E37" si="9">SUM(E29:E36)</f>
        <v>6.87</v>
      </c>
      <c r="F37" s="208"/>
      <c r="G37" s="213">
        <f>SUM(G29:G36)</f>
        <v>642336.5</v>
      </c>
      <c r="H37" s="209"/>
      <c r="I37" s="210">
        <f t="shared" si="2"/>
        <v>0</v>
      </c>
      <c r="J37" s="209"/>
      <c r="K37" s="208"/>
      <c r="L37" s="213">
        <f>SUM(L29:L36)</f>
        <v>733300</v>
      </c>
    </row>
    <row r="38" spans="1:12" s="14" customFormat="1" x14ac:dyDescent="0.3">
      <c r="A38" s="211"/>
      <c r="B38" s="160" t="s">
        <v>61</v>
      </c>
      <c r="C38" s="161"/>
      <c r="D38" s="211"/>
      <c r="E38" s="211"/>
      <c r="F38" s="208"/>
      <c r="G38" s="208"/>
      <c r="H38" s="209"/>
      <c r="I38" s="210">
        <f t="shared" si="2"/>
        <v>0</v>
      </c>
      <c r="J38" s="209"/>
      <c r="K38" s="208"/>
      <c r="L38" s="214"/>
    </row>
    <row r="39" spans="1:12" ht="24" customHeight="1" x14ac:dyDescent="0.3">
      <c r="A39" s="207">
        <v>29</v>
      </c>
      <c r="B39" s="155" t="s">
        <v>28</v>
      </c>
      <c r="C39" s="18">
        <v>1</v>
      </c>
      <c r="D39" s="207">
        <v>0.5</v>
      </c>
      <c r="E39" s="207">
        <f>C39*D39</f>
        <v>0.5</v>
      </c>
      <c r="F39" s="208">
        <v>115000</v>
      </c>
      <c r="G39" s="208">
        <f t="shared" si="1"/>
        <v>57500</v>
      </c>
      <c r="H39" s="209">
        <v>0.08</v>
      </c>
      <c r="I39" s="210">
        <f t="shared" si="2"/>
        <v>9200</v>
      </c>
      <c r="J39" s="209">
        <f>F39*H39</f>
        <v>9200</v>
      </c>
      <c r="K39" s="208">
        <f>F39*H39+F39</f>
        <v>124200</v>
      </c>
      <c r="L39" s="208">
        <f>E39*K39</f>
        <v>62100</v>
      </c>
    </row>
    <row r="40" spans="1:12" x14ac:dyDescent="0.3">
      <c r="A40" s="207">
        <v>30</v>
      </c>
      <c r="B40" s="154" t="s">
        <v>29</v>
      </c>
      <c r="C40" s="18">
        <v>2</v>
      </c>
      <c r="D40" s="207">
        <v>0.56000000000000005</v>
      </c>
      <c r="E40" s="207">
        <f t="shared" ref="E40:E43" si="10">C40*D40</f>
        <v>1.1200000000000001</v>
      </c>
      <c r="F40" s="208">
        <v>96275</v>
      </c>
      <c r="G40" s="208">
        <f t="shared" si="1"/>
        <v>107828.00000000001</v>
      </c>
      <c r="H40" s="209">
        <v>0.08</v>
      </c>
      <c r="I40" s="210">
        <f t="shared" si="2"/>
        <v>13725</v>
      </c>
      <c r="J40" s="209">
        <f>F40*H40</f>
        <v>7702</v>
      </c>
      <c r="K40" s="208">
        <v>110000</v>
      </c>
      <c r="L40" s="208">
        <f t="shared" ref="L40:L43" si="11">E40*K40</f>
        <v>123200.00000000001</v>
      </c>
    </row>
    <row r="41" spans="1:12" x14ac:dyDescent="0.3">
      <c r="A41" s="207">
        <v>31</v>
      </c>
      <c r="B41" s="155" t="s">
        <v>31</v>
      </c>
      <c r="C41" s="18">
        <v>1</v>
      </c>
      <c r="D41" s="207">
        <v>0.75</v>
      </c>
      <c r="E41" s="207">
        <f t="shared" si="10"/>
        <v>0.75</v>
      </c>
      <c r="F41" s="208">
        <v>88312</v>
      </c>
      <c r="G41" s="208">
        <f t="shared" si="1"/>
        <v>66234</v>
      </c>
      <c r="H41" s="209">
        <v>8725</v>
      </c>
      <c r="I41" s="210">
        <f t="shared" si="2"/>
        <v>15688</v>
      </c>
      <c r="J41" s="209"/>
      <c r="K41" s="208">
        <v>104000</v>
      </c>
      <c r="L41" s="208">
        <f t="shared" si="11"/>
        <v>78000</v>
      </c>
    </row>
    <row r="42" spans="1:12" x14ac:dyDescent="0.3">
      <c r="A42" s="207">
        <v>32</v>
      </c>
      <c r="B42" s="154" t="s">
        <v>33</v>
      </c>
      <c r="C42" s="18">
        <v>1</v>
      </c>
      <c r="D42" s="207">
        <v>1</v>
      </c>
      <c r="E42" s="207">
        <f t="shared" si="10"/>
        <v>1</v>
      </c>
      <c r="F42" s="208">
        <v>94275</v>
      </c>
      <c r="G42" s="208">
        <f t="shared" si="1"/>
        <v>94275</v>
      </c>
      <c r="H42" s="209">
        <v>0.08</v>
      </c>
      <c r="I42" s="210">
        <f t="shared" si="2"/>
        <v>11725</v>
      </c>
      <c r="J42" s="209">
        <f>F42*H42</f>
        <v>7542</v>
      </c>
      <c r="K42" s="212">
        <v>106000</v>
      </c>
      <c r="L42" s="208">
        <f t="shared" si="11"/>
        <v>106000</v>
      </c>
    </row>
    <row r="43" spans="1:12" x14ac:dyDescent="0.3">
      <c r="A43" s="207">
        <v>33</v>
      </c>
      <c r="B43" s="155" t="s">
        <v>37</v>
      </c>
      <c r="C43" s="18">
        <v>1</v>
      </c>
      <c r="D43" s="207">
        <v>0.5</v>
      </c>
      <c r="E43" s="207">
        <f t="shared" si="10"/>
        <v>0.5</v>
      </c>
      <c r="F43" s="208">
        <v>91275</v>
      </c>
      <c r="G43" s="208">
        <f t="shared" si="1"/>
        <v>45637.5</v>
      </c>
      <c r="H43" s="209">
        <v>8725</v>
      </c>
      <c r="I43" s="210">
        <f t="shared" si="2"/>
        <v>12725</v>
      </c>
      <c r="J43" s="209"/>
      <c r="K43" s="208">
        <v>104000</v>
      </c>
      <c r="L43" s="208">
        <f t="shared" si="11"/>
        <v>52000</v>
      </c>
    </row>
    <row r="44" spans="1:12" s="15" customFormat="1" ht="18.75" customHeight="1" x14ac:dyDescent="0.3">
      <c r="A44" s="299" t="s">
        <v>170</v>
      </c>
      <c r="B44" s="300"/>
      <c r="C44" s="180">
        <f>SUM(C39:C43)</f>
        <v>6</v>
      </c>
      <c r="D44" s="180"/>
      <c r="E44" s="180">
        <f t="shared" ref="E44" si="12">SUM(E39:E43)</f>
        <v>3.87</v>
      </c>
      <c r="F44" s="208"/>
      <c r="G44" s="213">
        <f>SUM(G39:G43)</f>
        <v>371474.5</v>
      </c>
      <c r="H44" s="209"/>
      <c r="I44" s="210">
        <f t="shared" si="2"/>
        <v>0</v>
      </c>
      <c r="J44" s="209"/>
      <c r="K44" s="208"/>
      <c r="L44" s="213">
        <f>SUM(L39:L43)</f>
        <v>421300</v>
      </c>
    </row>
    <row r="45" spans="1:12" s="14" customFormat="1" ht="33.75" customHeight="1" x14ac:dyDescent="0.3">
      <c r="A45" s="211"/>
      <c r="B45" s="160" t="s">
        <v>62</v>
      </c>
      <c r="C45" s="161"/>
      <c r="D45" s="211"/>
      <c r="E45" s="211"/>
      <c r="F45" s="208"/>
      <c r="G45" s="208"/>
      <c r="H45" s="209"/>
      <c r="I45" s="210">
        <f t="shared" si="2"/>
        <v>0</v>
      </c>
      <c r="J45" s="209"/>
      <c r="K45" s="208"/>
      <c r="L45" s="214"/>
    </row>
    <row r="46" spans="1:12" s="14" customFormat="1" ht="27" customHeight="1" x14ac:dyDescent="0.3">
      <c r="A46" s="207">
        <v>34</v>
      </c>
      <c r="B46" s="155" t="s">
        <v>28</v>
      </c>
      <c r="C46" s="18">
        <v>1</v>
      </c>
      <c r="D46" s="207">
        <v>0.5</v>
      </c>
      <c r="E46" s="207">
        <f>C46*D46</f>
        <v>0.5</v>
      </c>
      <c r="F46" s="208">
        <v>115000</v>
      </c>
      <c r="G46" s="208">
        <f t="shared" si="1"/>
        <v>57500</v>
      </c>
      <c r="H46" s="209">
        <v>0.08</v>
      </c>
      <c r="I46" s="210">
        <f t="shared" si="2"/>
        <v>9200</v>
      </c>
      <c r="J46" s="209">
        <f>F46*H46</f>
        <v>9200</v>
      </c>
      <c r="K46" s="208">
        <f>F46*H46+F46</f>
        <v>124200</v>
      </c>
      <c r="L46" s="208">
        <f>E46*K46</f>
        <v>62100</v>
      </c>
    </row>
    <row r="47" spans="1:12" x14ac:dyDescent="0.3">
      <c r="A47" s="207">
        <v>35</v>
      </c>
      <c r="B47" s="154" t="s">
        <v>29</v>
      </c>
      <c r="C47" s="18">
        <v>2</v>
      </c>
      <c r="D47" s="207">
        <v>0.56000000000000005</v>
      </c>
      <c r="E47" s="207">
        <f t="shared" ref="E47:E50" si="13">C47*D47</f>
        <v>1.1200000000000001</v>
      </c>
      <c r="F47" s="208">
        <v>96275</v>
      </c>
      <c r="G47" s="208">
        <f t="shared" si="1"/>
        <v>107828.00000000001</v>
      </c>
      <c r="H47" s="209">
        <v>0.08</v>
      </c>
      <c r="I47" s="210">
        <f t="shared" si="2"/>
        <v>13725</v>
      </c>
      <c r="J47" s="209">
        <f t="shared" ref="J47" si="14">F47*H47</f>
        <v>7702</v>
      </c>
      <c r="K47" s="208">
        <v>110000</v>
      </c>
      <c r="L47" s="208">
        <f t="shared" ref="L47:L50" si="15">E47*K47</f>
        <v>123200.00000000001</v>
      </c>
    </row>
    <row r="48" spans="1:12" x14ac:dyDescent="0.3">
      <c r="A48" s="207">
        <v>36</v>
      </c>
      <c r="B48" s="155" t="s">
        <v>173</v>
      </c>
      <c r="C48" s="18">
        <v>1</v>
      </c>
      <c r="D48" s="207">
        <v>0.75</v>
      </c>
      <c r="E48" s="207">
        <f t="shared" si="13"/>
        <v>0.75</v>
      </c>
      <c r="F48" s="208">
        <v>91275</v>
      </c>
      <c r="G48" s="208">
        <f t="shared" si="1"/>
        <v>68456.25</v>
      </c>
      <c r="H48" s="209">
        <v>8725</v>
      </c>
      <c r="I48" s="210">
        <f t="shared" si="2"/>
        <v>12725</v>
      </c>
      <c r="J48" s="209"/>
      <c r="K48" s="208">
        <v>104000</v>
      </c>
      <c r="L48" s="208">
        <f t="shared" si="15"/>
        <v>78000</v>
      </c>
    </row>
    <row r="49" spans="1:12" x14ac:dyDescent="0.3">
      <c r="A49" s="207">
        <v>37</v>
      </c>
      <c r="B49" s="155" t="s">
        <v>37</v>
      </c>
      <c r="C49" s="18">
        <v>1</v>
      </c>
      <c r="D49" s="207">
        <v>0.5</v>
      </c>
      <c r="E49" s="207">
        <f t="shared" si="13"/>
        <v>0.5</v>
      </c>
      <c r="F49" s="208">
        <v>91275</v>
      </c>
      <c r="G49" s="208">
        <f t="shared" si="1"/>
        <v>45637.5</v>
      </c>
      <c r="H49" s="209">
        <v>8725</v>
      </c>
      <c r="I49" s="210">
        <f t="shared" si="2"/>
        <v>12725</v>
      </c>
      <c r="J49" s="209"/>
      <c r="K49" s="208">
        <v>104000</v>
      </c>
      <c r="L49" s="208">
        <f t="shared" si="15"/>
        <v>52000</v>
      </c>
    </row>
    <row r="50" spans="1:12" x14ac:dyDescent="0.3">
      <c r="A50" s="207">
        <v>38</v>
      </c>
      <c r="B50" s="154" t="s">
        <v>33</v>
      </c>
      <c r="C50" s="18">
        <v>1</v>
      </c>
      <c r="D50" s="207">
        <v>1</v>
      </c>
      <c r="E50" s="207">
        <f t="shared" si="13"/>
        <v>1</v>
      </c>
      <c r="F50" s="208">
        <v>94275</v>
      </c>
      <c r="G50" s="208">
        <f t="shared" si="1"/>
        <v>94275</v>
      </c>
      <c r="H50" s="209">
        <v>0.08</v>
      </c>
      <c r="I50" s="210">
        <f t="shared" si="2"/>
        <v>11725</v>
      </c>
      <c r="J50" s="209">
        <f>F50*H50</f>
        <v>7542</v>
      </c>
      <c r="K50" s="208">
        <v>106000</v>
      </c>
      <c r="L50" s="208">
        <f t="shared" si="15"/>
        <v>106000</v>
      </c>
    </row>
    <row r="51" spans="1:12" s="15" customFormat="1" ht="18.75" customHeight="1" x14ac:dyDescent="0.3">
      <c r="A51" s="299" t="s">
        <v>169</v>
      </c>
      <c r="B51" s="300"/>
      <c r="C51" s="180">
        <f>SUM(C46:C50)</f>
        <v>6</v>
      </c>
      <c r="D51" s="215"/>
      <c r="E51" s="215">
        <f>SUM(E46:E50)</f>
        <v>3.87</v>
      </c>
      <c r="F51" s="208"/>
      <c r="G51" s="213">
        <f>SUM(G46:G50)</f>
        <v>373696.75</v>
      </c>
      <c r="H51" s="209"/>
      <c r="I51" s="210">
        <f t="shared" si="2"/>
        <v>0</v>
      </c>
      <c r="J51" s="209"/>
      <c r="K51" s="208"/>
      <c r="L51" s="213">
        <f>SUM(L46:L50)</f>
        <v>421300</v>
      </c>
    </row>
    <row r="52" spans="1:12" s="14" customFormat="1" ht="28.5" customHeight="1" x14ac:dyDescent="0.3">
      <c r="A52" s="211"/>
      <c r="B52" s="160" t="s">
        <v>63</v>
      </c>
      <c r="C52" s="161"/>
      <c r="D52" s="211"/>
      <c r="E52" s="211"/>
      <c r="F52" s="208"/>
      <c r="G52" s="208"/>
      <c r="H52" s="209"/>
      <c r="I52" s="210">
        <f t="shared" si="2"/>
        <v>0</v>
      </c>
      <c r="J52" s="209"/>
      <c r="K52" s="208"/>
      <c r="L52" s="214"/>
    </row>
    <row r="53" spans="1:12" x14ac:dyDescent="0.3">
      <c r="A53" s="207">
        <v>39</v>
      </c>
      <c r="B53" s="154" t="s">
        <v>29</v>
      </c>
      <c r="C53" s="18">
        <v>1</v>
      </c>
      <c r="D53" s="207">
        <v>0.5</v>
      </c>
      <c r="E53" s="207">
        <f>C53*D53</f>
        <v>0.5</v>
      </c>
      <c r="F53" s="208">
        <v>96275</v>
      </c>
      <c r="G53" s="208">
        <f t="shared" si="1"/>
        <v>48137.5</v>
      </c>
      <c r="H53" s="209">
        <v>0.08</v>
      </c>
      <c r="I53" s="210">
        <f t="shared" si="2"/>
        <v>13725</v>
      </c>
      <c r="J53" s="209">
        <f>F53*H53</f>
        <v>7702</v>
      </c>
      <c r="K53" s="208">
        <v>110000</v>
      </c>
      <c r="L53" s="208">
        <f>E53*K53</f>
        <v>55000</v>
      </c>
    </row>
    <row r="54" spans="1:12" s="15" customFormat="1" ht="18.75" customHeight="1" x14ac:dyDescent="0.3">
      <c r="A54" s="299" t="s">
        <v>168</v>
      </c>
      <c r="B54" s="300"/>
      <c r="C54" s="180">
        <f>SUM(C53)</f>
        <v>1</v>
      </c>
      <c r="D54" s="215"/>
      <c r="E54" s="215">
        <f>SUM(E53)</f>
        <v>0.5</v>
      </c>
      <c r="F54" s="208"/>
      <c r="G54" s="213">
        <f>SUM(G53)</f>
        <v>48137.5</v>
      </c>
      <c r="H54" s="209"/>
      <c r="I54" s="210">
        <f t="shared" si="2"/>
        <v>0</v>
      </c>
      <c r="J54" s="209"/>
      <c r="K54" s="208"/>
      <c r="L54" s="213">
        <f>SUM(L53)</f>
        <v>55000</v>
      </c>
    </row>
    <row r="55" spans="1:12" s="14" customFormat="1" ht="24.75" customHeight="1" x14ac:dyDescent="0.3">
      <c r="A55" s="211"/>
      <c r="B55" s="160" t="s">
        <v>64</v>
      </c>
      <c r="C55" s="161"/>
      <c r="D55" s="211"/>
      <c r="E55" s="211"/>
      <c r="F55" s="208"/>
      <c r="G55" s="208"/>
      <c r="H55" s="209"/>
      <c r="I55" s="210">
        <f t="shared" si="2"/>
        <v>0</v>
      </c>
      <c r="J55" s="209"/>
      <c r="K55" s="208"/>
      <c r="L55" s="214"/>
    </row>
    <row r="56" spans="1:12" ht="21.75" customHeight="1" x14ac:dyDescent="0.3">
      <c r="A56" s="207">
        <v>40</v>
      </c>
      <c r="B56" s="154" t="s">
        <v>29</v>
      </c>
      <c r="C56" s="18">
        <v>1</v>
      </c>
      <c r="D56" s="207">
        <v>0.5</v>
      </c>
      <c r="E56" s="207">
        <f>C56*D56</f>
        <v>0.5</v>
      </c>
      <c r="F56" s="208">
        <v>96275</v>
      </c>
      <c r="G56" s="208">
        <f t="shared" si="1"/>
        <v>48137.5</v>
      </c>
      <c r="H56" s="209">
        <v>0.08</v>
      </c>
      <c r="I56" s="210">
        <f t="shared" si="2"/>
        <v>13725</v>
      </c>
      <c r="J56" s="209">
        <f>F56*H56</f>
        <v>7702</v>
      </c>
      <c r="K56" s="208">
        <v>110000</v>
      </c>
      <c r="L56" s="208">
        <f>E56*K56</f>
        <v>55000</v>
      </c>
    </row>
    <row r="57" spans="1:12" s="15" customFormat="1" ht="18.75" customHeight="1" x14ac:dyDescent="0.3">
      <c r="A57" s="299" t="s">
        <v>167</v>
      </c>
      <c r="B57" s="300"/>
      <c r="C57" s="180">
        <f>SUM(C56)</f>
        <v>1</v>
      </c>
      <c r="D57" s="215">
        <f>SUM(D56:D56)</f>
        <v>0.5</v>
      </c>
      <c r="E57" s="215">
        <f>SUM(E56)</f>
        <v>0.5</v>
      </c>
      <c r="F57" s="208"/>
      <c r="G57" s="213">
        <f>SUM(G56)</f>
        <v>48137.5</v>
      </c>
      <c r="H57" s="209"/>
      <c r="I57" s="210">
        <f t="shared" si="2"/>
        <v>0</v>
      </c>
      <c r="J57" s="209"/>
      <c r="K57" s="208"/>
      <c r="L57" s="213">
        <f>SUM(L56)</f>
        <v>55000</v>
      </c>
    </row>
    <row r="58" spans="1:12" s="14" customFormat="1" ht="30.75" customHeight="1" x14ac:dyDescent="0.3">
      <c r="A58" s="211"/>
      <c r="B58" s="160" t="s">
        <v>65</v>
      </c>
      <c r="C58" s="161"/>
      <c r="D58" s="211"/>
      <c r="E58" s="211"/>
      <c r="F58" s="208"/>
      <c r="G58" s="208"/>
      <c r="H58" s="209"/>
      <c r="I58" s="210">
        <f t="shared" si="2"/>
        <v>0</v>
      </c>
      <c r="J58" s="209"/>
      <c r="K58" s="208"/>
      <c r="L58" s="214"/>
    </row>
    <row r="59" spans="1:12" ht="19.5" customHeight="1" x14ac:dyDescent="0.3">
      <c r="A59" s="207">
        <v>41</v>
      </c>
      <c r="B59" s="154" t="s">
        <v>29</v>
      </c>
      <c r="C59" s="18">
        <v>1</v>
      </c>
      <c r="D59" s="207">
        <v>0.5</v>
      </c>
      <c r="E59" s="207">
        <f>C59*D59</f>
        <v>0.5</v>
      </c>
      <c r="F59" s="208">
        <v>96275</v>
      </c>
      <c r="G59" s="208">
        <f t="shared" si="1"/>
        <v>48137.5</v>
      </c>
      <c r="H59" s="209">
        <v>0.08</v>
      </c>
      <c r="I59" s="210">
        <f t="shared" si="2"/>
        <v>13725</v>
      </c>
      <c r="J59" s="209">
        <f>F59*H59</f>
        <v>7702</v>
      </c>
      <c r="K59" s="208">
        <v>110000</v>
      </c>
      <c r="L59" s="208">
        <f>E59*K59</f>
        <v>55000</v>
      </c>
    </row>
    <row r="60" spans="1:12" s="15" customFormat="1" ht="18.75" customHeight="1" x14ac:dyDescent="0.3">
      <c r="A60" s="299" t="s">
        <v>166</v>
      </c>
      <c r="B60" s="300"/>
      <c r="C60" s="180">
        <f>SUM(C59)</f>
        <v>1</v>
      </c>
      <c r="D60" s="215">
        <f>SUM(D59:D59)</f>
        <v>0.5</v>
      </c>
      <c r="E60" s="215">
        <f>SUM(E59)</f>
        <v>0.5</v>
      </c>
      <c r="F60" s="208"/>
      <c r="G60" s="213">
        <f>SUM(G59)</f>
        <v>48137.5</v>
      </c>
      <c r="H60" s="209"/>
      <c r="I60" s="210">
        <f t="shared" si="2"/>
        <v>0</v>
      </c>
      <c r="J60" s="209"/>
      <c r="K60" s="208"/>
      <c r="L60" s="213">
        <f>SUM(L59)</f>
        <v>55000</v>
      </c>
    </row>
    <row r="61" spans="1:12" s="14" customFormat="1" ht="28.5" customHeight="1" x14ac:dyDescent="0.3">
      <c r="A61" s="211"/>
      <c r="B61" s="160" t="s">
        <v>66</v>
      </c>
      <c r="C61" s="161"/>
      <c r="D61" s="211"/>
      <c r="E61" s="211"/>
      <c r="F61" s="208"/>
      <c r="G61" s="208"/>
      <c r="H61" s="209"/>
      <c r="I61" s="210">
        <f t="shared" si="2"/>
        <v>0</v>
      </c>
      <c r="J61" s="209"/>
      <c r="K61" s="208"/>
      <c r="L61" s="214"/>
    </row>
    <row r="62" spans="1:12" ht="20.25" customHeight="1" x14ac:dyDescent="0.3">
      <c r="A62" s="207">
        <v>42</v>
      </c>
      <c r="B62" s="154" t="s">
        <v>29</v>
      </c>
      <c r="C62" s="18">
        <v>1</v>
      </c>
      <c r="D62" s="207">
        <v>0.5</v>
      </c>
      <c r="E62" s="207">
        <f>C62*D62</f>
        <v>0.5</v>
      </c>
      <c r="F62" s="208">
        <v>96275</v>
      </c>
      <c r="G62" s="208">
        <f t="shared" si="1"/>
        <v>48137.5</v>
      </c>
      <c r="H62" s="209">
        <v>0.08</v>
      </c>
      <c r="I62" s="210">
        <f t="shared" si="2"/>
        <v>13725</v>
      </c>
      <c r="J62" s="209">
        <f>F62*H62</f>
        <v>7702</v>
      </c>
      <c r="K62" s="208">
        <v>110000</v>
      </c>
      <c r="L62" s="208">
        <f>E62*K62</f>
        <v>55000</v>
      </c>
    </row>
    <row r="63" spans="1:12" s="15" customFormat="1" ht="18.75" customHeight="1" x14ac:dyDescent="0.3">
      <c r="A63" s="299" t="s">
        <v>165</v>
      </c>
      <c r="B63" s="300"/>
      <c r="C63" s="180">
        <f>SUM(C62)</f>
        <v>1</v>
      </c>
      <c r="D63" s="215">
        <f>SUM(D62:D62)</f>
        <v>0.5</v>
      </c>
      <c r="E63" s="215">
        <f>SUM(E62)</f>
        <v>0.5</v>
      </c>
      <c r="F63" s="205"/>
      <c r="G63" s="213">
        <f>SUM(G62)</f>
        <v>48137.5</v>
      </c>
      <c r="H63" s="209"/>
      <c r="I63" s="210">
        <f t="shared" si="2"/>
        <v>0</v>
      </c>
      <c r="J63" s="209"/>
      <c r="K63" s="208"/>
      <c r="L63" s="213">
        <f>SUM(L62)</f>
        <v>55000</v>
      </c>
    </row>
    <row r="64" spans="1:12" s="16" customFormat="1" ht="18" customHeight="1" x14ac:dyDescent="0.3">
      <c r="A64" s="310" t="s">
        <v>25</v>
      </c>
      <c r="B64" s="311"/>
      <c r="C64" s="216">
        <v>56</v>
      </c>
      <c r="D64" s="216"/>
      <c r="E64" s="216">
        <f>E63+E60+E57+E54+E51+E44+E37+E27</f>
        <v>42.484999999999999</v>
      </c>
      <c r="F64" s="205"/>
      <c r="G64" s="213">
        <f>G63+G60+G57+G54+G51+G44+G37+G27</f>
        <v>4120320.375</v>
      </c>
      <c r="H64" s="209"/>
      <c r="I64" s="210">
        <f t="shared" si="2"/>
        <v>0</v>
      </c>
      <c r="J64" s="209"/>
      <c r="K64" s="208"/>
      <c r="L64" s="213">
        <f>L63+L60+L57+L54+L51+L44+L37+L27</f>
        <v>4683450</v>
      </c>
    </row>
    <row r="65" spans="1:12" x14ac:dyDescent="0.3">
      <c r="G65" s="117">
        <f>G64*12</f>
        <v>49443844.5</v>
      </c>
    </row>
    <row r="66" spans="1:12" ht="49.5" customHeight="1" x14ac:dyDescent="0.3">
      <c r="A66" s="305" t="s">
        <v>215</v>
      </c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</row>
  </sheetData>
  <sheetProtection selectLockedCells="1" selectUnlockedCells="1"/>
  <mergeCells count="12">
    <mergeCell ref="K1:L1"/>
    <mergeCell ref="A66:L66"/>
    <mergeCell ref="A64:B64"/>
    <mergeCell ref="A44:B44"/>
    <mergeCell ref="A27:B27"/>
    <mergeCell ref="A37:B37"/>
    <mergeCell ref="A51:B51"/>
    <mergeCell ref="A54:B54"/>
    <mergeCell ref="A57:B57"/>
    <mergeCell ref="A60:B60"/>
    <mergeCell ref="A63:B63"/>
    <mergeCell ref="A2:L2"/>
  </mergeCells>
  <pageMargins left="0.31" right="0.19685039370078741" top="0.27559055118110237" bottom="0.27559055118110237" header="0.23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2"/>
    </sheetView>
  </sheetViews>
  <sheetFormatPr defaultRowHeight="17.25" x14ac:dyDescent="0.3"/>
  <cols>
    <col min="1" max="1" width="4.140625" style="31" customWidth="1"/>
    <col min="2" max="2" width="30.28515625" style="31" customWidth="1"/>
    <col min="3" max="3" width="11.85546875" style="8" customWidth="1"/>
    <col min="4" max="4" width="10.5703125" style="31" customWidth="1"/>
    <col min="5" max="5" width="11.28515625" style="8" customWidth="1"/>
    <col min="6" max="6" width="12.140625" style="31" hidden="1" customWidth="1"/>
    <col min="7" max="7" width="15" style="31" hidden="1" customWidth="1"/>
    <col min="8" max="8" width="9.7109375" style="70" hidden="1" customWidth="1"/>
    <col min="9" max="9" width="16.5703125" style="111" hidden="1" customWidth="1"/>
    <col min="10" max="10" width="0.140625" style="70" hidden="1" customWidth="1"/>
    <col min="11" max="11" width="14.140625" style="70" customWidth="1"/>
    <col min="12" max="12" width="15.5703125" style="31" customWidth="1"/>
    <col min="13" max="16384" width="9.140625" style="31"/>
  </cols>
  <sheetData>
    <row r="1" spans="1:12" ht="59.25" customHeight="1" x14ac:dyDescent="0.3">
      <c r="K1" s="293" t="s">
        <v>222</v>
      </c>
      <c r="L1" s="294"/>
    </row>
    <row r="2" spans="1:12" ht="46.5" customHeight="1" x14ac:dyDescent="0.3">
      <c r="A2" s="295" t="s">
        <v>145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19.5" customHeight="1" x14ac:dyDescent="0.3">
      <c r="A3" s="182"/>
      <c r="B3" s="182"/>
      <c r="C3" s="182"/>
      <c r="D3" s="182"/>
      <c r="E3" s="182"/>
      <c r="F3" s="182"/>
      <c r="G3" s="50" t="s">
        <v>178</v>
      </c>
      <c r="L3" s="200" t="s">
        <v>178</v>
      </c>
    </row>
    <row r="4" spans="1:12" ht="66.75" customHeight="1" x14ac:dyDescent="0.3">
      <c r="A4" s="183" t="s">
        <v>0</v>
      </c>
      <c r="B4" s="183" t="s">
        <v>140</v>
      </c>
      <c r="C4" s="181" t="s">
        <v>172</v>
      </c>
      <c r="D4" s="181" t="s">
        <v>171</v>
      </c>
      <c r="E4" s="181" t="s">
        <v>171</v>
      </c>
      <c r="F4" s="181" t="s">
        <v>84</v>
      </c>
      <c r="G4" s="181" t="s">
        <v>141</v>
      </c>
      <c r="H4" s="30"/>
      <c r="I4" s="83"/>
      <c r="J4" s="30"/>
      <c r="K4" s="181" t="s">
        <v>84</v>
      </c>
      <c r="L4" s="184" t="s">
        <v>213</v>
      </c>
    </row>
    <row r="5" spans="1:12" x14ac:dyDescent="0.3">
      <c r="A5" s="157">
        <v>1</v>
      </c>
      <c r="B5" s="157">
        <v>2</v>
      </c>
      <c r="C5" s="157">
        <v>3</v>
      </c>
      <c r="D5" s="157">
        <v>4</v>
      </c>
      <c r="E5" s="157">
        <v>5</v>
      </c>
      <c r="F5" s="157">
        <v>5</v>
      </c>
      <c r="G5" s="157">
        <v>6</v>
      </c>
      <c r="H5" s="174"/>
      <c r="I5" s="235"/>
      <c r="J5" s="174"/>
      <c r="K5" s="158">
        <v>6</v>
      </c>
      <c r="L5" s="158">
        <v>7</v>
      </c>
    </row>
    <row r="6" spans="1:12" ht="15" customHeight="1" x14ac:dyDescent="0.3">
      <c r="A6" s="152">
        <v>1</v>
      </c>
      <c r="B6" s="155" t="s">
        <v>2</v>
      </c>
      <c r="C6" s="18">
        <v>1</v>
      </c>
      <c r="D6" s="152">
        <v>1</v>
      </c>
      <c r="E6" s="152">
        <f>C6*D6</f>
        <v>1</v>
      </c>
      <c r="F6" s="29">
        <v>180000</v>
      </c>
      <c r="G6" s="29">
        <f>F6*C6*D6</f>
        <v>180000</v>
      </c>
      <c r="H6" s="97">
        <v>0.08</v>
      </c>
      <c r="I6" s="112">
        <f>K6-F6</f>
        <v>14400</v>
      </c>
      <c r="J6" s="96">
        <f>F6*H6</f>
        <v>14400</v>
      </c>
      <c r="K6" s="29">
        <f>F6*H6+F6</f>
        <v>194400</v>
      </c>
      <c r="L6" s="29">
        <f>E6*K6</f>
        <v>194400</v>
      </c>
    </row>
    <row r="7" spans="1:12" x14ac:dyDescent="0.3">
      <c r="A7" s="152">
        <v>2</v>
      </c>
      <c r="B7" s="155" t="s">
        <v>26</v>
      </c>
      <c r="C7" s="18">
        <v>1</v>
      </c>
      <c r="D7" s="152">
        <v>1</v>
      </c>
      <c r="E7" s="152">
        <f t="shared" ref="E7:E8" si="0">C7*D7</f>
        <v>1</v>
      </c>
      <c r="F7" s="29">
        <v>115000</v>
      </c>
      <c r="G7" s="29">
        <f t="shared" ref="G7:G45" si="1">F7*C7*D7</f>
        <v>115000</v>
      </c>
      <c r="H7" s="97">
        <v>0.08</v>
      </c>
      <c r="I7" s="112">
        <f t="shared" ref="I7:I47" si="2">K7-F7</f>
        <v>9200</v>
      </c>
      <c r="J7" s="96">
        <f>F7*H7</f>
        <v>9200</v>
      </c>
      <c r="K7" s="29">
        <f>F7*H7+F7</f>
        <v>124200</v>
      </c>
      <c r="L7" s="29">
        <f t="shared" ref="L7:L8" si="3">E7*K7</f>
        <v>124200</v>
      </c>
    </row>
    <row r="8" spans="1:12" x14ac:dyDescent="0.3">
      <c r="A8" s="152">
        <v>3</v>
      </c>
      <c r="B8" s="155" t="s">
        <v>16</v>
      </c>
      <c r="C8" s="18">
        <v>1</v>
      </c>
      <c r="D8" s="152">
        <v>1</v>
      </c>
      <c r="E8" s="152">
        <f t="shared" si="0"/>
        <v>1</v>
      </c>
      <c r="F8" s="29">
        <v>91275</v>
      </c>
      <c r="G8" s="29">
        <f t="shared" si="1"/>
        <v>91275</v>
      </c>
      <c r="H8" s="30">
        <v>8725</v>
      </c>
      <c r="I8" s="112">
        <f t="shared" si="2"/>
        <v>12725</v>
      </c>
      <c r="J8" s="96"/>
      <c r="K8" s="29">
        <v>104000</v>
      </c>
      <c r="L8" s="29">
        <f t="shared" si="3"/>
        <v>104000</v>
      </c>
    </row>
    <row r="9" spans="1:12" s="32" customFormat="1" x14ac:dyDescent="0.3">
      <c r="A9" s="158"/>
      <c r="B9" s="159" t="s">
        <v>67</v>
      </c>
      <c r="C9" s="161"/>
      <c r="D9" s="158"/>
      <c r="E9" s="158"/>
      <c r="F9" s="29"/>
      <c r="G9" s="29"/>
      <c r="H9" s="30"/>
      <c r="I9" s="112">
        <f t="shared" si="2"/>
        <v>0</v>
      </c>
      <c r="J9" s="96"/>
      <c r="K9" s="29"/>
      <c r="L9" s="174"/>
    </row>
    <row r="10" spans="1:12" ht="30.75" customHeight="1" x14ac:dyDescent="0.3">
      <c r="A10" s="152">
        <v>4</v>
      </c>
      <c r="B10" s="155" t="s">
        <v>28</v>
      </c>
      <c r="C10" s="18">
        <v>1</v>
      </c>
      <c r="D10" s="152">
        <v>0.5</v>
      </c>
      <c r="E10" s="152">
        <f>C10*D10</f>
        <v>0.5</v>
      </c>
      <c r="F10" s="42">
        <v>115000</v>
      </c>
      <c r="G10" s="29">
        <f t="shared" si="1"/>
        <v>57500</v>
      </c>
      <c r="H10" s="97">
        <v>0.08</v>
      </c>
      <c r="I10" s="112">
        <f t="shared" si="2"/>
        <v>9200</v>
      </c>
      <c r="J10" s="96">
        <f>F10*H10</f>
        <v>9200</v>
      </c>
      <c r="K10" s="29">
        <f>F10*H10+F10</f>
        <v>124200</v>
      </c>
      <c r="L10" s="29">
        <f>E10*K10</f>
        <v>62100</v>
      </c>
    </row>
    <row r="11" spans="1:12" hidden="1" x14ac:dyDescent="0.3">
      <c r="A11" s="152">
        <v>5</v>
      </c>
      <c r="B11" s="154" t="s">
        <v>29</v>
      </c>
      <c r="C11" s="18"/>
      <c r="D11" s="152"/>
      <c r="E11" s="152"/>
      <c r="F11" s="42"/>
      <c r="G11" s="29"/>
      <c r="H11" s="97"/>
      <c r="I11" s="112">
        <f t="shared" si="2"/>
        <v>0</v>
      </c>
      <c r="J11" s="96"/>
      <c r="K11" s="29"/>
      <c r="L11" s="29">
        <f t="shared" ref="L11:L26" si="4">E11*K11</f>
        <v>0</v>
      </c>
    </row>
    <row r="12" spans="1:12" x14ac:dyDescent="0.3">
      <c r="A12" s="152">
        <v>5</v>
      </c>
      <c r="B12" s="154" t="s">
        <v>29</v>
      </c>
      <c r="C12" s="18">
        <v>8</v>
      </c>
      <c r="D12" s="152">
        <v>0.625</v>
      </c>
      <c r="E12" s="152">
        <f t="shared" ref="E12:E26" si="5">C12*D12</f>
        <v>5</v>
      </c>
      <c r="F12" s="42">
        <v>96275</v>
      </c>
      <c r="G12" s="29">
        <f t="shared" si="1"/>
        <v>481375</v>
      </c>
      <c r="H12" s="97">
        <v>0.08</v>
      </c>
      <c r="I12" s="112">
        <f t="shared" si="2"/>
        <v>13725</v>
      </c>
      <c r="J12" s="96">
        <f t="shared" ref="J12:J13" si="6">F12*H12</f>
        <v>7702</v>
      </c>
      <c r="K12" s="29">
        <v>110000</v>
      </c>
      <c r="L12" s="29">
        <f t="shared" si="4"/>
        <v>550000</v>
      </c>
    </row>
    <row r="13" spans="1:12" x14ac:dyDescent="0.3">
      <c r="A13" s="152">
        <v>6</v>
      </c>
      <c r="B13" s="154" t="s">
        <v>68</v>
      </c>
      <c r="C13" s="18">
        <v>1</v>
      </c>
      <c r="D13" s="152">
        <v>0.75</v>
      </c>
      <c r="E13" s="152">
        <f t="shared" si="5"/>
        <v>0.75</v>
      </c>
      <c r="F13" s="42">
        <f>91275+5000</f>
        <v>96275</v>
      </c>
      <c r="G13" s="29">
        <f t="shared" si="1"/>
        <v>72206.25</v>
      </c>
      <c r="H13" s="97">
        <v>0.08</v>
      </c>
      <c r="I13" s="112">
        <f t="shared" si="2"/>
        <v>13725</v>
      </c>
      <c r="J13" s="96">
        <f t="shared" si="6"/>
        <v>7702</v>
      </c>
      <c r="K13" s="29">
        <v>110000</v>
      </c>
      <c r="L13" s="29">
        <f t="shared" si="4"/>
        <v>82500</v>
      </c>
    </row>
    <row r="14" spans="1:12" x14ac:dyDescent="0.3">
      <c r="A14" s="152">
        <v>7</v>
      </c>
      <c r="B14" s="155" t="s">
        <v>31</v>
      </c>
      <c r="C14" s="18">
        <v>1</v>
      </c>
      <c r="D14" s="152">
        <v>1</v>
      </c>
      <c r="E14" s="152">
        <f t="shared" si="5"/>
        <v>1</v>
      </c>
      <c r="F14" s="42">
        <v>91275</v>
      </c>
      <c r="G14" s="29">
        <f t="shared" si="1"/>
        <v>91275</v>
      </c>
      <c r="H14" s="30">
        <v>8725</v>
      </c>
      <c r="I14" s="112">
        <f t="shared" si="2"/>
        <v>12725</v>
      </c>
      <c r="J14" s="96"/>
      <c r="K14" s="29">
        <v>104000</v>
      </c>
      <c r="L14" s="29">
        <f t="shared" si="4"/>
        <v>104000</v>
      </c>
    </row>
    <row r="15" spans="1:12" x14ac:dyDescent="0.3">
      <c r="A15" s="152">
        <v>8</v>
      </c>
      <c r="B15" s="155" t="s">
        <v>32</v>
      </c>
      <c r="C15" s="18">
        <v>1</v>
      </c>
      <c r="D15" s="152">
        <v>1</v>
      </c>
      <c r="E15" s="152">
        <f t="shared" si="5"/>
        <v>1</v>
      </c>
      <c r="F15" s="42">
        <v>91275</v>
      </c>
      <c r="G15" s="29">
        <f t="shared" si="1"/>
        <v>91275</v>
      </c>
      <c r="H15" s="30">
        <v>8725</v>
      </c>
      <c r="I15" s="112">
        <f t="shared" si="2"/>
        <v>12725</v>
      </c>
      <c r="J15" s="96"/>
      <c r="K15" s="29">
        <v>104000</v>
      </c>
      <c r="L15" s="29">
        <f t="shared" si="4"/>
        <v>104000</v>
      </c>
    </row>
    <row r="16" spans="1:12" x14ac:dyDescent="0.3">
      <c r="A16" s="152">
        <v>9</v>
      </c>
      <c r="B16" s="154" t="s">
        <v>33</v>
      </c>
      <c r="C16" s="18">
        <v>4</v>
      </c>
      <c r="D16" s="152">
        <v>1</v>
      </c>
      <c r="E16" s="152">
        <f t="shared" si="5"/>
        <v>4</v>
      </c>
      <c r="F16" s="42">
        <v>94275</v>
      </c>
      <c r="G16" s="29">
        <f t="shared" si="1"/>
        <v>377100</v>
      </c>
      <c r="H16" s="97">
        <v>0.08</v>
      </c>
      <c r="I16" s="112">
        <f t="shared" si="2"/>
        <v>11725</v>
      </c>
      <c r="J16" s="96">
        <f>F16*H16</f>
        <v>7542</v>
      </c>
      <c r="K16" s="29">
        <v>106000</v>
      </c>
      <c r="L16" s="29">
        <f t="shared" si="4"/>
        <v>424000</v>
      </c>
    </row>
    <row r="17" spans="1:12" x14ac:dyDescent="0.3">
      <c r="A17" s="152">
        <v>10</v>
      </c>
      <c r="B17" s="154" t="s">
        <v>34</v>
      </c>
      <c r="C17" s="18">
        <v>1</v>
      </c>
      <c r="D17" s="152">
        <v>1</v>
      </c>
      <c r="E17" s="152">
        <f t="shared" si="5"/>
        <v>1</v>
      </c>
      <c r="F17" s="42">
        <f>91275+5000</f>
        <v>96275</v>
      </c>
      <c r="G17" s="29">
        <f t="shared" si="1"/>
        <v>96275</v>
      </c>
      <c r="H17" s="97">
        <v>0.08</v>
      </c>
      <c r="I17" s="112">
        <f t="shared" si="2"/>
        <v>13725</v>
      </c>
      <c r="J17" s="96">
        <f t="shared" ref="J17:J18" si="7">F17*H17</f>
        <v>7702</v>
      </c>
      <c r="K17" s="29">
        <v>110000</v>
      </c>
      <c r="L17" s="29">
        <f t="shared" si="4"/>
        <v>110000</v>
      </c>
    </row>
    <row r="18" spans="1:12" x14ac:dyDescent="0.3">
      <c r="A18" s="152">
        <v>11</v>
      </c>
      <c r="B18" s="154" t="s">
        <v>35</v>
      </c>
      <c r="C18" s="18">
        <v>1</v>
      </c>
      <c r="D18" s="152">
        <v>0.75</v>
      </c>
      <c r="E18" s="152">
        <f t="shared" si="5"/>
        <v>0.75</v>
      </c>
      <c r="F18" s="42">
        <f>91275+5000</f>
        <v>96275</v>
      </c>
      <c r="G18" s="29">
        <f t="shared" si="1"/>
        <v>72206.25</v>
      </c>
      <c r="H18" s="97">
        <v>0.08</v>
      </c>
      <c r="I18" s="112">
        <f t="shared" si="2"/>
        <v>13725</v>
      </c>
      <c r="J18" s="96">
        <f t="shared" si="7"/>
        <v>7702</v>
      </c>
      <c r="K18" s="29">
        <v>110000</v>
      </c>
      <c r="L18" s="29">
        <f t="shared" si="4"/>
        <v>82500</v>
      </c>
    </row>
    <row r="19" spans="1:12" x14ac:dyDescent="0.3">
      <c r="A19" s="152">
        <v>12</v>
      </c>
      <c r="B19" s="154" t="s">
        <v>36</v>
      </c>
      <c r="C19" s="18">
        <v>1</v>
      </c>
      <c r="D19" s="152">
        <v>1</v>
      </c>
      <c r="E19" s="152">
        <f t="shared" si="5"/>
        <v>1</v>
      </c>
      <c r="F19" s="42">
        <v>88312</v>
      </c>
      <c r="G19" s="29">
        <f t="shared" si="1"/>
        <v>88312</v>
      </c>
      <c r="H19" s="30">
        <v>8725</v>
      </c>
      <c r="I19" s="112">
        <f t="shared" si="2"/>
        <v>15688</v>
      </c>
      <c r="J19" s="96"/>
      <c r="K19" s="29">
        <v>104000</v>
      </c>
      <c r="L19" s="29">
        <f t="shared" si="4"/>
        <v>104000</v>
      </c>
    </row>
    <row r="20" spans="1:12" x14ac:dyDescent="0.3">
      <c r="A20" s="152">
        <v>13</v>
      </c>
      <c r="B20" s="155" t="s">
        <v>17</v>
      </c>
      <c r="C20" s="18">
        <v>1</v>
      </c>
      <c r="D20" s="152">
        <v>1</v>
      </c>
      <c r="E20" s="152">
        <f t="shared" si="5"/>
        <v>1</v>
      </c>
      <c r="F20" s="42">
        <v>91275</v>
      </c>
      <c r="G20" s="29">
        <f t="shared" si="1"/>
        <v>91275</v>
      </c>
      <c r="H20" s="30">
        <v>8725</v>
      </c>
      <c r="I20" s="112">
        <f t="shared" si="2"/>
        <v>12725</v>
      </c>
      <c r="J20" s="96"/>
      <c r="K20" s="29">
        <v>104000</v>
      </c>
      <c r="L20" s="29">
        <f t="shared" si="4"/>
        <v>104000</v>
      </c>
    </row>
    <row r="21" spans="1:12" x14ac:dyDescent="0.3">
      <c r="A21" s="152">
        <v>14</v>
      </c>
      <c r="B21" s="155" t="s">
        <v>37</v>
      </c>
      <c r="C21" s="18">
        <v>1</v>
      </c>
      <c r="D21" s="152">
        <v>1</v>
      </c>
      <c r="E21" s="152">
        <f t="shared" si="5"/>
        <v>1</v>
      </c>
      <c r="F21" s="42">
        <v>91275</v>
      </c>
      <c r="G21" s="29">
        <f t="shared" si="1"/>
        <v>91275</v>
      </c>
      <c r="H21" s="30">
        <v>8725</v>
      </c>
      <c r="I21" s="112">
        <f t="shared" si="2"/>
        <v>12725</v>
      </c>
      <c r="J21" s="96"/>
      <c r="K21" s="29">
        <v>104000</v>
      </c>
      <c r="L21" s="29">
        <f t="shared" si="4"/>
        <v>104000</v>
      </c>
    </row>
    <row r="22" spans="1:12" x14ac:dyDescent="0.3">
      <c r="A22" s="152">
        <v>15</v>
      </c>
      <c r="B22" s="155" t="s">
        <v>38</v>
      </c>
      <c r="C22" s="18">
        <v>1</v>
      </c>
      <c r="D22" s="152">
        <v>0.5</v>
      </c>
      <c r="E22" s="152">
        <f t="shared" si="5"/>
        <v>0.5</v>
      </c>
      <c r="F22" s="42">
        <v>91275</v>
      </c>
      <c r="G22" s="29">
        <f t="shared" si="1"/>
        <v>45637.5</v>
      </c>
      <c r="H22" s="30">
        <v>8725</v>
      </c>
      <c r="I22" s="112">
        <f t="shared" si="2"/>
        <v>12725</v>
      </c>
      <c r="J22" s="96"/>
      <c r="K22" s="29">
        <v>104000</v>
      </c>
      <c r="L22" s="29">
        <f t="shared" si="4"/>
        <v>52000</v>
      </c>
    </row>
    <row r="23" spans="1:12" x14ac:dyDescent="0.3">
      <c r="A23" s="152">
        <v>16</v>
      </c>
      <c r="B23" s="155" t="s">
        <v>23</v>
      </c>
      <c r="C23" s="18">
        <v>1</v>
      </c>
      <c r="D23" s="152">
        <v>0.5</v>
      </c>
      <c r="E23" s="152">
        <f t="shared" si="5"/>
        <v>0.5</v>
      </c>
      <c r="F23" s="42">
        <v>91275</v>
      </c>
      <c r="G23" s="29">
        <f t="shared" si="1"/>
        <v>45637.5</v>
      </c>
      <c r="H23" s="30">
        <v>8725</v>
      </c>
      <c r="I23" s="112">
        <f t="shared" si="2"/>
        <v>12725</v>
      </c>
      <c r="J23" s="96"/>
      <c r="K23" s="29">
        <v>104000</v>
      </c>
      <c r="L23" s="29">
        <f t="shared" si="4"/>
        <v>52000</v>
      </c>
    </row>
    <row r="24" spans="1:12" x14ac:dyDescent="0.3">
      <c r="A24" s="152">
        <v>17</v>
      </c>
      <c r="B24" s="154" t="s">
        <v>39</v>
      </c>
      <c r="C24" s="18">
        <v>1</v>
      </c>
      <c r="D24" s="152">
        <v>0.25</v>
      </c>
      <c r="E24" s="152">
        <f t="shared" si="5"/>
        <v>0.25</v>
      </c>
      <c r="F24" s="42">
        <v>91275</v>
      </c>
      <c r="G24" s="29">
        <f t="shared" si="1"/>
        <v>22818.75</v>
      </c>
      <c r="H24" s="30">
        <v>8725</v>
      </c>
      <c r="I24" s="112">
        <f t="shared" si="2"/>
        <v>12725</v>
      </c>
      <c r="J24" s="96"/>
      <c r="K24" s="29">
        <v>104000</v>
      </c>
      <c r="L24" s="29">
        <f t="shared" si="4"/>
        <v>26000</v>
      </c>
    </row>
    <row r="25" spans="1:12" x14ac:dyDescent="0.3">
      <c r="A25" s="152">
        <v>18</v>
      </c>
      <c r="B25" s="154" t="s">
        <v>40</v>
      </c>
      <c r="C25" s="18">
        <v>1</v>
      </c>
      <c r="D25" s="152">
        <v>1</v>
      </c>
      <c r="E25" s="152">
        <f t="shared" si="5"/>
        <v>1</v>
      </c>
      <c r="F25" s="42">
        <v>91275</v>
      </c>
      <c r="G25" s="29">
        <f t="shared" si="1"/>
        <v>91275</v>
      </c>
      <c r="H25" s="30">
        <v>8725</v>
      </c>
      <c r="I25" s="112">
        <f t="shared" si="2"/>
        <v>12725</v>
      </c>
      <c r="J25" s="96"/>
      <c r="K25" s="29">
        <v>104000</v>
      </c>
      <c r="L25" s="29">
        <f t="shared" si="4"/>
        <v>104000</v>
      </c>
    </row>
    <row r="26" spans="1:12" x14ac:dyDescent="0.3">
      <c r="A26" s="152">
        <v>19</v>
      </c>
      <c r="B26" s="154" t="s">
        <v>24</v>
      </c>
      <c r="C26" s="18">
        <v>1</v>
      </c>
      <c r="D26" s="152">
        <v>1</v>
      </c>
      <c r="E26" s="152">
        <f t="shared" si="5"/>
        <v>1</v>
      </c>
      <c r="F26" s="29">
        <v>88312</v>
      </c>
      <c r="G26" s="29">
        <f t="shared" si="1"/>
        <v>88312</v>
      </c>
      <c r="H26" s="30">
        <v>8725</v>
      </c>
      <c r="I26" s="112">
        <f t="shared" si="2"/>
        <v>15688</v>
      </c>
      <c r="J26" s="96"/>
      <c r="K26" s="29">
        <v>104000</v>
      </c>
      <c r="L26" s="29">
        <f t="shared" si="4"/>
        <v>104000</v>
      </c>
    </row>
    <row r="27" spans="1:12" s="33" customFormat="1" x14ac:dyDescent="0.3">
      <c r="A27" s="299" t="s">
        <v>41</v>
      </c>
      <c r="B27" s="300"/>
      <c r="C27" s="180">
        <f>SUM(C6:C26)</f>
        <v>29</v>
      </c>
      <c r="D27" s="26"/>
      <c r="E27" s="26">
        <f>SUM(E6:E26)</f>
        <v>23.25</v>
      </c>
      <c r="F27" s="29"/>
      <c r="G27" s="40">
        <f>SUM(G6:G26)</f>
        <v>2290030.25</v>
      </c>
      <c r="H27" s="30"/>
      <c r="I27" s="112">
        <f t="shared" si="2"/>
        <v>0</v>
      </c>
      <c r="J27" s="96"/>
      <c r="K27" s="29"/>
      <c r="L27" s="40">
        <f>SUM(L6:L26)</f>
        <v>2591700</v>
      </c>
    </row>
    <row r="28" spans="1:12" s="32" customFormat="1" ht="25.5" customHeight="1" x14ac:dyDescent="0.3">
      <c r="A28" s="158"/>
      <c r="B28" s="160" t="s">
        <v>69</v>
      </c>
      <c r="C28" s="161"/>
      <c r="D28" s="158"/>
      <c r="E28" s="158"/>
      <c r="F28" s="29"/>
      <c r="G28" s="29"/>
      <c r="H28" s="30"/>
      <c r="I28" s="112">
        <f t="shared" si="2"/>
        <v>0</v>
      </c>
      <c r="J28" s="96"/>
      <c r="K28" s="29"/>
      <c r="L28" s="174"/>
    </row>
    <row r="29" spans="1:12" ht="27" x14ac:dyDescent="0.3">
      <c r="A29" s="152">
        <v>20</v>
      </c>
      <c r="B29" s="155" t="s">
        <v>28</v>
      </c>
      <c r="C29" s="18">
        <v>1</v>
      </c>
      <c r="D29" s="152">
        <v>0.5</v>
      </c>
      <c r="E29" s="152">
        <f>C29*D29</f>
        <v>0.5</v>
      </c>
      <c r="F29" s="42">
        <v>115000</v>
      </c>
      <c r="G29" s="29">
        <f t="shared" si="1"/>
        <v>57500</v>
      </c>
      <c r="H29" s="97">
        <v>0.08</v>
      </c>
      <c r="I29" s="112">
        <f t="shared" si="2"/>
        <v>9200</v>
      </c>
      <c r="J29" s="96">
        <f>F29*H29</f>
        <v>9200</v>
      </c>
      <c r="K29" s="29">
        <f>F29*H29+F29</f>
        <v>124200</v>
      </c>
      <c r="L29" s="29">
        <f>E29*K29</f>
        <v>62100</v>
      </c>
    </row>
    <row r="30" spans="1:12" x14ac:dyDescent="0.3">
      <c r="A30" s="152">
        <v>21</v>
      </c>
      <c r="B30" s="154" t="s">
        <v>29</v>
      </c>
      <c r="C30" s="18">
        <v>4</v>
      </c>
      <c r="D30" s="152">
        <v>0.56000000000000005</v>
      </c>
      <c r="E30" s="152">
        <f t="shared" ref="E30:E35" si="8">C30*D30</f>
        <v>2.2400000000000002</v>
      </c>
      <c r="F30" s="42">
        <v>96275</v>
      </c>
      <c r="G30" s="29">
        <f t="shared" si="1"/>
        <v>215656.00000000003</v>
      </c>
      <c r="H30" s="30">
        <v>8725</v>
      </c>
      <c r="I30" s="112">
        <f t="shared" si="2"/>
        <v>13725</v>
      </c>
      <c r="J30" s="96"/>
      <c r="K30" s="29">
        <v>110000</v>
      </c>
      <c r="L30" s="29">
        <f t="shared" ref="L30:L35" si="9">E30*K30</f>
        <v>246400.00000000003</v>
      </c>
    </row>
    <row r="31" spans="1:12" x14ac:dyDescent="0.3">
      <c r="A31" s="152">
        <v>22</v>
      </c>
      <c r="B31" s="155" t="s">
        <v>31</v>
      </c>
      <c r="C31" s="18">
        <v>1</v>
      </c>
      <c r="D31" s="152">
        <v>0.75</v>
      </c>
      <c r="E31" s="152">
        <f t="shared" si="8"/>
        <v>0.75</v>
      </c>
      <c r="F31" s="42">
        <v>88312</v>
      </c>
      <c r="G31" s="29">
        <f t="shared" si="1"/>
        <v>66234</v>
      </c>
      <c r="H31" s="30">
        <v>8725</v>
      </c>
      <c r="I31" s="112">
        <f t="shared" si="2"/>
        <v>15688</v>
      </c>
      <c r="J31" s="96"/>
      <c r="K31" s="29">
        <v>104000</v>
      </c>
      <c r="L31" s="29">
        <f t="shared" si="9"/>
        <v>78000</v>
      </c>
    </row>
    <row r="32" spans="1:12" x14ac:dyDescent="0.3">
      <c r="A32" s="152">
        <v>23</v>
      </c>
      <c r="B32" s="154" t="s">
        <v>33</v>
      </c>
      <c r="C32" s="18">
        <v>2</v>
      </c>
      <c r="D32" s="152">
        <v>1</v>
      </c>
      <c r="E32" s="152">
        <f t="shared" si="8"/>
        <v>2</v>
      </c>
      <c r="F32" s="42">
        <v>94275</v>
      </c>
      <c r="G32" s="29">
        <f t="shared" si="1"/>
        <v>188550</v>
      </c>
      <c r="H32" s="97">
        <v>0.08</v>
      </c>
      <c r="I32" s="112">
        <f t="shared" si="2"/>
        <v>11725</v>
      </c>
      <c r="J32" s="96">
        <f>F32*H32</f>
        <v>7542</v>
      </c>
      <c r="K32" s="29">
        <v>106000</v>
      </c>
      <c r="L32" s="29">
        <f t="shared" si="9"/>
        <v>212000</v>
      </c>
    </row>
    <row r="33" spans="1:12" x14ac:dyDescent="0.3">
      <c r="A33" s="152">
        <v>24</v>
      </c>
      <c r="B33" s="155" t="s">
        <v>37</v>
      </c>
      <c r="C33" s="18">
        <v>1</v>
      </c>
      <c r="D33" s="152">
        <v>0.5</v>
      </c>
      <c r="E33" s="152">
        <f t="shared" si="8"/>
        <v>0.5</v>
      </c>
      <c r="F33" s="42">
        <v>91275</v>
      </c>
      <c r="G33" s="29">
        <f t="shared" si="1"/>
        <v>45637.5</v>
      </c>
      <c r="H33" s="30">
        <v>8725</v>
      </c>
      <c r="I33" s="112">
        <f t="shared" si="2"/>
        <v>12725</v>
      </c>
      <c r="J33" s="96"/>
      <c r="K33" s="29">
        <v>104000</v>
      </c>
      <c r="L33" s="29">
        <f t="shared" si="9"/>
        <v>52000</v>
      </c>
    </row>
    <row r="34" spans="1:12" x14ac:dyDescent="0.3">
      <c r="A34" s="152">
        <v>25</v>
      </c>
      <c r="B34" s="155" t="s">
        <v>38</v>
      </c>
      <c r="C34" s="18">
        <v>1</v>
      </c>
      <c r="D34" s="152">
        <v>0.5</v>
      </c>
      <c r="E34" s="152">
        <f t="shared" si="8"/>
        <v>0.5</v>
      </c>
      <c r="F34" s="42">
        <v>91275</v>
      </c>
      <c r="G34" s="29">
        <f t="shared" si="1"/>
        <v>45637.5</v>
      </c>
      <c r="H34" s="30">
        <v>8725</v>
      </c>
      <c r="I34" s="112">
        <f t="shared" si="2"/>
        <v>12725</v>
      </c>
      <c r="J34" s="96"/>
      <c r="K34" s="29">
        <v>104000</v>
      </c>
      <c r="L34" s="29">
        <f t="shared" si="9"/>
        <v>52000</v>
      </c>
    </row>
    <row r="35" spans="1:12" x14ac:dyDescent="0.3">
      <c r="A35" s="152">
        <v>26</v>
      </c>
      <c r="B35" s="154" t="s">
        <v>36</v>
      </c>
      <c r="C35" s="18">
        <v>1</v>
      </c>
      <c r="D35" s="152">
        <v>0.5</v>
      </c>
      <c r="E35" s="152">
        <f t="shared" si="8"/>
        <v>0.5</v>
      </c>
      <c r="F35" s="42">
        <v>91275</v>
      </c>
      <c r="G35" s="29">
        <f t="shared" si="1"/>
        <v>45637.5</v>
      </c>
      <c r="H35" s="30">
        <v>8725</v>
      </c>
      <c r="I35" s="112">
        <f t="shared" si="2"/>
        <v>12725</v>
      </c>
      <c r="J35" s="96"/>
      <c r="K35" s="29">
        <v>104000</v>
      </c>
      <c r="L35" s="29">
        <f t="shared" si="9"/>
        <v>52000</v>
      </c>
    </row>
    <row r="36" spans="1:12" s="33" customFormat="1" x14ac:dyDescent="0.3">
      <c r="A36" s="299" t="s">
        <v>70</v>
      </c>
      <c r="B36" s="300"/>
      <c r="C36" s="180">
        <f>SUM(C29:C35)</f>
        <v>11</v>
      </c>
      <c r="D36" s="26"/>
      <c r="E36" s="26">
        <f>SUM(E29:E35)</f>
        <v>6.99</v>
      </c>
      <c r="F36" s="29"/>
      <c r="G36" s="40">
        <f>SUM(G29:G35)</f>
        <v>664852.5</v>
      </c>
      <c r="H36" s="30"/>
      <c r="I36" s="112">
        <f t="shared" si="2"/>
        <v>0</v>
      </c>
      <c r="J36" s="96"/>
      <c r="K36" s="29"/>
      <c r="L36" s="40">
        <f>SUM(L29:L35)</f>
        <v>754500</v>
      </c>
    </row>
    <row r="37" spans="1:12" s="32" customFormat="1" ht="27.75" customHeight="1" x14ac:dyDescent="0.3">
      <c r="A37" s="158"/>
      <c r="B37" s="160" t="s">
        <v>71</v>
      </c>
      <c r="C37" s="161"/>
      <c r="D37" s="158"/>
      <c r="E37" s="158"/>
      <c r="F37" s="29"/>
      <c r="G37" s="29"/>
      <c r="H37" s="30"/>
      <c r="I37" s="112">
        <f t="shared" si="2"/>
        <v>0</v>
      </c>
      <c r="J37" s="96"/>
      <c r="K37" s="29"/>
      <c r="L37" s="174"/>
    </row>
    <row r="38" spans="1:12" ht="27" x14ac:dyDescent="0.3">
      <c r="A38" s="152">
        <v>27</v>
      </c>
      <c r="B38" s="155" t="s">
        <v>28</v>
      </c>
      <c r="C38" s="18">
        <v>1</v>
      </c>
      <c r="D38" s="152">
        <v>0.5</v>
      </c>
      <c r="E38" s="152">
        <f>C38*D38</f>
        <v>0.5</v>
      </c>
      <c r="F38" s="42">
        <v>115000</v>
      </c>
      <c r="G38" s="29">
        <f t="shared" si="1"/>
        <v>57500</v>
      </c>
      <c r="H38" s="97">
        <v>0.08</v>
      </c>
      <c r="I38" s="112">
        <f t="shared" si="2"/>
        <v>9200</v>
      </c>
      <c r="J38" s="96">
        <f>F38*H38</f>
        <v>9200</v>
      </c>
      <c r="K38" s="29">
        <f>F38*H38+F38</f>
        <v>124200</v>
      </c>
      <c r="L38" s="29">
        <f>E38*K38</f>
        <v>62100</v>
      </c>
    </row>
    <row r="39" spans="1:12" x14ac:dyDescent="0.3">
      <c r="A39" s="152">
        <v>28</v>
      </c>
      <c r="B39" s="154" t="s">
        <v>29</v>
      </c>
      <c r="C39" s="18">
        <v>4</v>
      </c>
      <c r="D39" s="152">
        <v>0.56000000000000005</v>
      </c>
      <c r="E39" s="152">
        <f t="shared" ref="E39:E45" si="10">C39*D39</f>
        <v>2.2400000000000002</v>
      </c>
      <c r="F39" s="42">
        <v>96275</v>
      </c>
      <c r="G39" s="29">
        <f t="shared" si="1"/>
        <v>215656.00000000003</v>
      </c>
      <c r="H39" s="97">
        <v>0.08</v>
      </c>
      <c r="I39" s="112">
        <f t="shared" si="2"/>
        <v>13725</v>
      </c>
      <c r="J39" s="96">
        <f t="shared" ref="J39" si="11">F39*H39</f>
        <v>7702</v>
      </c>
      <c r="K39" s="29">
        <v>110000</v>
      </c>
      <c r="L39" s="29">
        <f t="shared" ref="L39:L45" si="12">E39*K39</f>
        <v>246400.00000000003</v>
      </c>
    </row>
    <row r="40" spans="1:12" x14ac:dyDescent="0.3">
      <c r="A40" s="152">
        <v>29</v>
      </c>
      <c r="B40" s="155" t="s">
        <v>31</v>
      </c>
      <c r="C40" s="18">
        <v>1</v>
      </c>
      <c r="D40" s="152">
        <v>1</v>
      </c>
      <c r="E40" s="152">
        <f t="shared" si="10"/>
        <v>1</v>
      </c>
      <c r="F40" s="42">
        <v>88312</v>
      </c>
      <c r="G40" s="29">
        <f t="shared" si="1"/>
        <v>88312</v>
      </c>
      <c r="H40" s="30">
        <v>8725</v>
      </c>
      <c r="I40" s="112">
        <f t="shared" si="2"/>
        <v>15688</v>
      </c>
      <c r="J40" s="96"/>
      <c r="K40" s="29">
        <v>104000</v>
      </c>
      <c r="L40" s="29">
        <f t="shared" si="12"/>
        <v>104000</v>
      </c>
    </row>
    <row r="41" spans="1:12" x14ac:dyDescent="0.3">
      <c r="A41" s="152">
        <v>30</v>
      </c>
      <c r="B41" s="154" t="s">
        <v>33</v>
      </c>
      <c r="C41" s="18">
        <v>2</v>
      </c>
      <c r="D41" s="152">
        <v>1</v>
      </c>
      <c r="E41" s="152">
        <f t="shared" si="10"/>
        <v>2</v>
      </c>
      <c r="F41" s="42">
        <v>94275</v>
      </c>
      <c r="G41" s="29">
        <f t="shared" si="1"/>
        <v>188550</v>
      </c>
      <c r="H41" s="97">
        <v>0.08</v>
      </c>
      <c r="I41" s="112">
        <f t="shared" si="2"/>
        <v>9725</v>
      </c>
      <c r="J41" s="96">
        <f>F41*H41</f>
        <v>7542</v>
      </c>
      <c r="K41" s="29">
        <v>104000</v>
      </c>
      <c r="L41" s="29">
        <f t="shared" si="12"/>
        <v>208000</v>
      </c>
    </row>
    <row r="42" spans="1:12" x14ac:dyDescent="0.3">
      <c r="A42" s="152">
        <v>31</v>
      </c>
      <c r="B42" s="155" t="s">
        <v>37</v>
      </c>
      <c r="C42" s="18">
        <v>1</v>
      </c>
      <c r="D42" s="152">
        <v>0.5</v>
      </c>
      <c r="E42" s="152">
        <f t="shared" si="10"/>
        <v>0.5</v>
      </c>
      <c r="F42" s="42">
        <v>91275</v>
      </c>
      <c r="G42" s="29">
        <f t="shared" si="1"/>
        <v>45637.5</v>
      </c>
      <c r="H42" s="30">
        <v>8725</v>
      </c>
      <c r="I42" s="112">
        <f t="shared" si="2"/>
        <v>12725</v>
      </c>
      <c r="J42" s="96"/>
      <c r="K42" s="29">
        <v>104000</v>
      </c>
      <c r="L42" s="29">
        <f t="shared" si="12"/>
        <v>52000</v>
      </c>
    </row>
    <row r="43" spans="1:12" x14ac:dyDescent="0.3">
      <c r="A43" s="152">
        <v>32</v>
      </c>
      <c r="B43" s="155" t="s">
        <v>17</v>
      </c>
      <c r="C43" s="18">
        <v>1</v>
      </c>
      <c r="D43" s="152">
        <v>0.5</v>
      </c>
      <c r="E43" s="152">
        <f t="shared" si="10"/>
        <v>0.5</v>
      </c>
      <c r="F43" s="42">
        <v>88312</v>
      </c>
      <c r="G43" s="29">
        <f t="shared" si="1"/>
        <v>44156</v>
      </c>
      <c r="H43" s="30">
        <v>8725</v>
      </c>
      <c r="I43" s="112">
        <f t="shared" si="2"/>
        <v>15688</v>
      </c>
      <c r="J43" s="96"/>
      <c r="K43" s="29">
        <v>104000</v>
      </c>
      <c r="L43" s="29">
        <f t="shared" si="12"/>
        <v>52000</v>
      </c>
    </row>
    <row r="44" spans="1:12" x14ac:dyDescent="0.3">
      <c r="A44" s="152">
        <v>33</v>
      </c>
      <c r="B44" s="154" t="s">
        <v>23</v>
      </c>
      <c r="C44" s="18">
        <v>1</v>
      </c>
      <c r="D44" s="152">
        <v>0.5</v>
      </c>
      <c r="E44" s="152">
        <f t="shared" si="10"/>
        <v>0.5</v>
      </c>
      <c r="F44" s="42">
        <v>91275</v>
      </c>
      <c r="G44" s="29">
        <f t="shared" si="1"/>
        <v>45637.5</v>
      </c>
      <c r="H44" s="30">
        <v>8725</v>
      </c>
      <c r="I44" s="112">
        <f t="shared" si="2"/>
        <v>12725</v>
      </c>
      <c r="J44" s="96"/>
      <c r="K44" s="29">
        <v>104000</v>
      </c>
      <c r="L44" s="29">
        <f t="shared" si="12"/>
        <v>52000</v>
      </c>
    </row>
    <row r="45" spans="1:12" x14ac:dyDescent="0.3">
      <c r="A45" s="152">
        <v>34</v>
      </c>
      <c r="B45" s="154" t="s">
        <v>36</v>
      </c>
      <c r="C45" s="18">
        <v>1</v>
      </c>
      <c r="D45" s="152">
        <v>0.5</v>
      </c>
      <c r="E45" s="152">
        <f t="shared" si="10"/>
        <v>0.5</v>
      </c>
      <c r="F45" s="42">
        <v>91275</v>
      </c>
      <c r="G45" s="29">
        <f t="shared" si="1"/>
        <v>45637.5</v>
      </c>
      <c r="H45" s="30">
        <v>8725</v>
      </c>
      <c r="I45" s="112">
        <f t="shared" si="2"/>
        <v>12725</v>
      </c>
      <c r="J45" s="96"/>
      <c r="K45" s="29">
        <v>104000</v>
      </c>
      <c r="L45" s="29">
        <f t="shared" si="12"/>
        <v>52000</v>
      </c>
    </row>
    <row r="46" spans="1:12" s="33" customFormat="1" ht="14.25" customHeight="1" x14ac:dyDescent="0.3">
      <c r="A46" s="299" t="s">
        <v>72</v>
      </c>
      <c r="B46" s="300"/>
      <c r="C46" s="180">
        <f>SUM(C38:C45)</f>
        <v>12</v>
      </c>
      <c r="D46" s="26"/>
      <c r="E46" s="26">
        <f>SUM(E38:E45)</f>
        <v>7.74</v>
      </c>
      <c r="F46" s="40"/>
      <c r="G46" s="40">
        <f>SUM(G38:G45)</f>
        <v>731086.5</v>
      </c>
      <c r="H46" s="30"/>
      <c r="I46" s="112">
        <f t="shared" si="2"/>
        <v>0</v>
      </c>
      <c r="J46" s="96"/>
      <c r="K46" s="29"/>
      <c r="L46" s="40">
        <f>SUM(L38:L45)</f>
        <v>828500</v>
      </c>
    </row>
    <row r="47" spans="1:12" s="34" customFormat="1" ht="18" customHeight="1" x14ac:dyDescent="0.3">
      <c r="A47" s="312" t="s">
        <v>25</v>
      </c>
      <c r="B47" s="312"/>
      <c r="C47" s="187">
        <f>SUM(C27+C36+C46)</f>
        <v>52</v>
      </c>
      <c r="D47" s="187"/>
      <c r="E47" s="187">
        <f>SUM(E27+E36+E46)</f>
        <v>37.980000000000004</v>
      </c>
      <c r="F47" s="43"/>
      <c r="G47" s="40">
        <f>G46+G36+G27</f>
        <v>3685969.25</v>
      </c>
      <c r="H47" s="30"/>
      <c r="I47" s="112">
        <f t="shared" si="2"/>
        <v>0</v>
      </c>
      <c r="J47" s="96"/>
      <c r="K47" s="29"/>
      <c r="L47" s="40">
        <f>L46+L36+L27</f>
        <v>4174700</v>
      </c>
    </row>
    <row r="48" spans="1:12" s="35" customFormat="1" x14ac:dyDescent="0.3">
      <c r="A48" s="44"/>
      <c r="B48" s="44"/>
      <c r="C48" s="45"/>
      <c r="D48" s="45"/>
      <c r="E48" s="45"/>
      <c r="F48" s="44"/>
      <c r="G48" s="115">
        <f>G47*12</f>
        <v>44231631</v>
      </c>
      <c r="H48" s="44"/>
      <c r="I48" s="113"/>
      <c r="J48" s="44"/>
      <c r="K48" s="44"/>
    </row>
    <row r="49" spans="1:12" ht="48.75" customHeight="1" x14ac:dyDescent="0.3">
      <c r="A49" s="305" t="s">
        <v>216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</sheetData>
  <sheetProtection selectLockedCells="1" selectUnlockedCells="1"/>
  <mergeCells count="7">
    <mergeCell ref="K1:L1"/>
    <mergeCell ref="A49:L49"/>
    <mergeCell ref="A47:B47"/>
    <mergeCell ref="A27:B27"/>
    <mergeCell ref="A36:B36"/>
    <mergeCell ref="A46:B46"/>
    <mergeCell ref="A2:L2"/>
  </mergeCells>
  <pageMargins left="0.28999999999999998" right="0.25" top="0.26" bottom="0.26" header="0.2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8" sqref="E8"/>
    </sheetView>
  </sheetViews>
  <sheetFormatPr defaultRowHeight="16.5" x14ac:dyDescent="0.3"/>
  <cols>
    <col min="1" max="1" width="5.85546875" style="6" customWidth="1"/>
    <col min="2" max="2" width="24.7109375" style="6" customWidth="1"/>
    <col min="3" max="3" width="12.5703125" style="6" customWidth="1"/>
    <col min="4" max="4" width="9.85546875" style="6" customWidth="1"/>
    <col min="5" max="5" width="12.140625" style="6" customWidth="1"/>
    <col min="6" max="6" width="14.140625" style="6" customWidth="1"/>
    <col min="7" max="7" width="15.85546875" style="6" customWidth="1"/>
    <col min="8" max="16384" width="9.140625" style="6"/>
  </cols>
  <sheetData>
    <row r="1" spans="1:7" ht="71.25" customHeight="1" x14ac:dyDescent="0.3">
      <c r="F1" s="313" t="s">
        <v>223</v>
      </c>
      <c r="G1" s="314"/>
    </row>
    <row r="2" spans="1:7" ht="47.25" customHeight="1" x14ac:dyDescent="0.3">
      <c r="A2" s="315" t="s">
        <v>240</v>
      </c>
      <c r="B2" s="316"/>
      <c r="C2" s="316"/>
      <c r="D2" s="316"/>
      <c r="E2" s="316"/>
      <c r="F2" s="316"/>
      <c r="G2" s="316"/>
    </row>
    <row r="3" spans="1:7" ht="23.25" customHeight="1" x14ac:dyDescent="0.3">
      <c r="A3" s="319"/>
      <c r="B3" s="319"/>
      <c r="C3" s="319"/>
      <c r="D3" s="319"/>
      <c r="E3" s="319"/>
      <c r="F3" s="319"/>
      <c r="G3" s="253" t="s">
        <v>214</v>
      </c>
    </row>
    <row r="4" spans="1:7" ht="70.5" customHeight="1" x14ac:dyDescent="0.3">
      <c r="A4" s="189" t="s">
        <v>0</v>
      </c>
      <c r="B4" s="189" t="s">
        <v>140</v>
      </c>
      <c r="C4" s="189" t="s">
        <v>172</v>
      </c>
      <c r="D4" s="189" t="s">
        <v>171</v>
      </c>
      <c r="E4" s="189" t="s">
        <v>171</v>
      </c>
      <c r="F4" s="189" t="s">
        <v>84</v>
      </c>
      <c r="G4" s="195" t="s">
        <v>213</v>
      </c>
    </row>
    <row r="5" spans="1:7" x14ac:dyDescent="0.3">
      <c r="A5" s="157">
        <v>1</v>
      </c>
      <c r="B5" s="157">
        <v>2</v>
      </c>
      <c r="C5" s="157">
        <v>3</v>
      </c>
      <c r="D5" s="157">
        <v>4</v>
      </c>
      <c r="E5" s="157">
        <v>5</v>
      </c>
      <c r="F5" s="157">
        <v>6</v>
      </c>
      <c r="G5" s="157">
        <v>7</v>
      </c>
    </row>
    <row r="6" spans="1:7" ht="18" customHeight="1" x14ac:dyDescent="0.3">
      <c r="A6" s="152">
        <v>1</v>
      </c>
      <c r="B6" s="155" t="s">
        <v>2</v>
      </c>
      <c r="C6" s="18">
        <v>1</v>
      </c>
      <c r="D6" s="152">
        <v>1</v>
      </c>
      <c r="E6" s="152">
        <f>C6*D6</f>
        <v>1</v>
      </c>
      <c r="F6" s="153">
        <v>140000</v>
      </c>
      <c r="G6" s="254">
        <f>E6*F6</f>
        <v>140000</v>
      </c>
    </row>
    <row r="7" spans="1:7" ht="18" customHeight="1" x14ac:dyDescent="0.3">
      <c r="A7" s="152">
        <v>2</v>
      </c>
      <c r="B7" s="155" t="s">
        <v>15</v>
      </c>
      <c r="C7" s="18">
        <v>1</v>
      </c>
      <c r="D7" s="152">
        <v>0.5</v>
      </c>
      <c r="E7" s="152">
        <f>C7*D7</f>
        <v>0.5</v>
      </c>
      <c r="F7" s="153">
        <v>104000</v>
      </c>
      <c r="G7" s="254">
        <f t="shared" ref="G7:G12" si="0">E7*F7</f>
        <v>52000</v>
      </c>
    </row>
    <row r="8" spans="1:7" ht="18" customHeight="1" x14ac:dyDescent="0.3">
      <c r="A8" s="152">
        <v>3</v>
      </c>
      <c r="B8" s="155" t="s">
        <v>29</v>
      </c>
      <c r="C8" s="18">
        <v>2</v>
      </c>
      <c r="D8" s="152">
        <v>1</v>
      </c>
      <c r="E8" s="152">
        <f>C8*D8</f>
        <v>2</v>
      </c>
      <c r="F8" s="153">
        <v>110000</v>
      </c>
      <c r="G8" s="254">
        <f t="shared" si="0"/>
        <v>220000</v>
      </c>
    </row>
    <row r="9" spans="1:7" ht="18" customHeight="1" x14ac:dyDescent="0.3">
      <c r="A9" s="152">
        <v>4</v>
      </c>
      <c r="B9" s="155" t="s">
        <v>33</v>
      </c>
      <c r="C9" s="18">
        <v>1</v>
      </c>
      <c r="D9" s="152">
        <v>1</v>
      </c>
      <c r="E9" s="152">
        <v>1</v>
      </c>
      <c r="F9" s="153">
        <v>106000</v>
      </c>
      <c r="G9" s="254">
        <f t="shared" si="0"/>
        <v>106000</v>
      </c>
    </row>
    <row r="10" spans="1:7" ht="18" customHeight="1" x14ac:dyDescent="0.3">
      <c r="A10" s="152">
        <v>5</v>
      </c>
      <c r="B10" s="155" t="s">
        <v>31</v>
      </c>
      <c r="C10" s="18">
        <v>1</v>
      </c>
      <c r="D10" s="152">
        <v>0.75</v>
      </c>
      <c r="E10" s="152">
        <f>C10*D10</f>
        <v>0.75</v>
      </c>
      <c r="F10" s="153">
        <v>104000</v>
      </c>
      <c r="G10" s="254">
        <f t="shared" si="0"/>
        <v>78000</v>
      </c>
    </row>
    <row r="11" spans="1:7" ht="18" customHeight="1" x14ac:dyDescent="0.3">
      <c r="A11" s="152">
        <v>6</v>
      </c>
      <c r="B11" s="155" t="s">
        <v>37</v>
      </c>
      <c r="C11" s="18">
        <v>1</v>
      </c>
      <c r="D11" s="152">
        <v>0.5</v>
      </c>
      <c r="E11" s="152">
        <v>0.5</v>
      </c>
      <c r="F11" s="153">
        <v>104000</v>
      </c>
      <c r="G11" s="254">
        <f t="shared" si="0"/>
        <v>52000</v>
      </c>
    </row>
    <row r="12" spans="1:7" ht="18" customHeight="1" x14ac:dyDescent="0.3">
      <c r="A12" s="152">
        <v>7</v>
      </c>
      <c r="B12" s="155" t="s">
        <v>23</v>
      </c>
      <c r="C12" s="18">
        <v>1</v>
      </c>
      <c r="D12" s="152">
        <v>0.75</v>
      </c>
      <c r="E12" s="152">
        <f>C12*D12</f>
        <v>0.75</v>
      </c>
      <c r="F12" s="153">
        <v>104000</v>
      </c>
      <c r="G12" s="254">
        <f t="shared" si="0"/>
        <v>78000</v>
      </c>
    </row>
    <row r="13" spans="1:7" ht="18" customHeight="1" x14ac:dyDescent="0.3">
      <c r="A13" s="152"/>
      <c r="B13" s="142" t="s">
        <v>122</v>
      </c>
      <c r="C13" s="148">
        <f>SUM(C6:C12)</f>
        <v>8</v>
      </c>
      <c r="D13" s="152"/>
      <c r="E13" s="26">
        <f>SUM(E6:E12)</f>
        <v>6.5</v>
      </c>
      <c r="F13" s="153"/>
      <c r="G13" s="255">
        <f>SUM(G6:G12)</f>
        <v>726000</v>
      </c>
    </row>
    <row r="15" spans="1:7" ht="63" customHeight="1" x14ac:dyDescent="0.3">
      <c r="A15" s="317" t="s">
        <v>225</v>
      </c>
      <c r="B15" s="318"/>
      <c r="C15" s="318"/>
      <c r="D15" s="318"/>
      <c r="E15" s="318"/>
      <c r="F15" s="318"/>
      <c r="G15" s="318"/>
    </row>
  </sheetData>
  <mergeCells count="4">
    <mergeCell ref="F1:G1"/>
    <mergeCell ref="A2:G2"/>
    <mergeCell ref="A15:G15"/>
    <mergeCell ref="A3:F3"/>
  </mergeCells>
  <pageMargins left="0.44" right="0.25" top="0.53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2" sqref="A2:L2"/>
    </sheetView>
  </sheetViews>
  <sheetFormatPr defaultRowHeight="16.5" x14ac:dyDescent="0.3"/>
  <cols>
    <col min="1" max="1" width="4.85546875" style="49" customWidth="1"/>
    <col min="2" max="2" width="34.85546875" style="232" customWidth="1"/>
    <col min="3" max="3" width="11.140625" style="49" customWidth="1"/>
    <col min="4" max="4" width="9.7109375" style="49" customWidth="1"/>
    <col min="5" max="5" width="10" style="49" customWidth="1"/>
    <col min="6" max="6" width="11.5703125" style="3" hidden="1" customWidth="1"/>
    <col min="7" max="7" width="12.5703125" style="3" hidden="1" customWidth="1"/>
    <col min="8" max="8" width="9.140625" style="49" hidden="1" customWidth="1"/>
    <col min="9" max="9" width="11.42578125" style="49" hidden="1" customWidth="1"/>
    <col min="10" max="10" width="14.140625" style="199" hidden="1" customWidth="1"/>
    <col min="11" max="11" width="12.7109375" style="49" customWidth="1"/>
    <col min="12" max="12" width="14.7109375" style="49" customWidth="1"/>
    <col min="13" max="16384" width="9.140625" style="6"/>
  </cols>
  <sheetData>
    <row r="1" spans="1:12" ht="58.5" customHeight="1" x14ac:dyDescent="0.3">
      <c r="F1" s="320" t="s">
        <v>175</v>
      </c>
      <c r="G1" s="320"/>
      <c r="K1" s="313" t="s">
        <v>224</v>
      </c>
      <c r="L1" s="314"/>
    </row>
    <row r="2" spans="1:12" ht="48.75" customHeight="1" x14ac:dyDescent="0.3">
      <c r="A2" s="321" t="s">
        <v>239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65.25" customHeight="1" x14ac:dyDescent="0.3">
      <c r="A3" s="181" t="s">
        <v>0</v>
      </c>
      <c r="B3" s="51" t="s">
        <v>113</v>
      </c>
      <c r="C3" s="51" t="s">
        <v>172</v>
      </c>
      <c r="D3" s="51" t="s">
        <v>171</v>
      </c>
      <c r="E3" s="181" t="s">
        <v>171</v>
      </c>
      <c r="F3" s="181" t="s">
        <v>84</v>
      </c>
      <c r="G3" s="181" t="s">
        <v>141</v>
      </c>
      <c r="H3" s="219"/>
      <c r="I3" s="219"/>
      <c r="J3" s="225"/>
      <c r="K3" s="181" t="s">
        <v>84</v>
      </c>
      <c r="L3" s="181" t="s">
        <v>213</v>
      </c>
    </row>
    <row r="4" spans="1:12" x14ac:dyDescent="0.3">
      <c r="A4" s="183">
        <v>1</v>
      </c>
      <c r="B4" s="183">
        <v>2</v>
      </c>
      <c r="C4" s="183">
        <v>3</v>
      </c>
      <c r="D4" s="183">
        <v>4</v>
      </c>
      <c r="E4" s="183">
        <v>5</v>
      </c>
      <c r="F4" s="183">
        <v>5</v>
      </c>
      <c r="G4" s="183">
        <v>6</v>
      </c>
      <c r="H4" s="229"/>
      <c r="I4" s="229"/>
      <c r="J4" s="234"/>
      <c r="K4" s="229">
        <v>6</v>
      </c>
      <c r="L4" s="229">
        <v>7</v>
      </c>
    </row>
    <row r="5" spans="1:12" x14ac:dyDescent="0.3">
      <c r="A5" s="207">
        <v>1</v>
      </c>
      <c r="B5" s="155" t="s">
        <v>2</v>
      </c>
      <c r="C5" s="207">
        <v>1</v>
      </c>
      <c r="D5" s="217">
        <v>1</v>
      </c>
      <c r="E5" s="217">
        <f>C5*D5</f>
        <v>1</v>
      </c>
      <c r="F5" s="218">
        <v>160000</v>
      </c>
      <c r="G5" s="218">
        <f t="shared" ref="G5:G44" si="0">F5*C5*D5</f>
        <v>160000</v>
      </c>
      <c r="H5" s="226">
        <v>0.08</v>
      </c>
      <c r="I5" s="227">
        <f>F5*H5</f>
        <v>12800</v>
      </c>
      <c r="J5" s="228">
        <f>K5-F5</f>
        <v>13000</v>
      </c>
      <c r="K5" s="222">
        <v>173000</v>
      </c>
      <c r="L5" s="219">
        <f>K5*E5</f>
        <v>173000</v>
      </c>
    </row>
    <row r="6" spans="1:12" ht="30.75" customHeight="1" x14ac:dyDescent="0.3">
      <c r="A6" s="207">
        <v>2</v>
      </c>
      <c r="B6" s="155" t="s">
        <v>94</v>
      </c>
      <c r="C6" s="220">
        <v>1</v>
      </c>
      <c r="D6" s="217">
        <v>1</v>
      </c>
      <c r="E6" s="217">
        <f t="shared" ref="E6:E44" si="1">C6*D6</f>
        <v>1</v>
      </c>
      <c r="F6" s="218">
        <v>101275</v>
      </c>
      <c r="G6" s="218">
        <f t="shared" si="0"/>
        <v>101275</v>
      </c>
      <c r="H6" s="226">
        <v>0.08</v>
      </c>
      <c r="I6" s="227">
        <f>F6*H6</f>
        <v>8102</v>
      </c>
      <c r="J6" s="228">
        <f t="shared" ref="J6:J44" si="2">K6-F6</f>
        <v>8725</v>
      </c>
      <c r="K6" s="222">
        <v>110000</v>
      </c>
      <c r="L6" s="219">
        <f t="shared" ref="L6:L45" si="3">K6*E6</f>
        <v>110000</v>
      </c>
    </row>
    <row r="7" spans="1:12" ht="23.25" customHeight="1" x14ac:dyDescent="0.3">
      <c r="A7" s="207">
        <v>3</v>
      </c>
      <c r="B7" s="155" t="s">
        <v>95</v>
      </c>
      <c r="C7" s="220">
        <v>1</v>
      </c>
      <c r="D7" s="221">
        <v>0.5</v>
      </c>
      <c r="E7" s="221">
        <f t="shared" si="1"/>
        <v>0.5</v>
      </c>
      <c r="F7" s="218">
        <v>91275</v>
      </c>
      <c r="G7" s="218">
        <f t="shared" si="0"/>
        <v>45637.5</v>
      </c>
      <c r="H7" s="219">
        <v>8725</v>
      </c>
      <c r="I7" s="227"/>
      <c r="J7" s="228">
        <f t="shared" si="2"/>
        <v>12725</v>
      </c>
      <c r="K7" s="222">
        <v>104000</v>
      </c>
      <c r="L7" s="219">
        <f t="shared" si="3"/>
        <v>52000</v>
      </c>
    </row>
    <row r="8" spans="1:12" ht="32.25" customHeight="1" x14ac:dyDescent="0.3">
      <c r="A8" s="207">
        <v>4</v>
      </c>
      <c r="B8" s="155" t="s">
        <v>96</v>
      </c>
      <c r="C8" s="220">
        <v>1</v>
      </c>
      <c r="D8" s="220">
        <v>1</v>
      </c>
      <c r="E8" s="217">
        <f t="shared" si="1"/>
        <v>1</v>
      </c>
      <c r="F8" s="218">
        <v>101275</v>
      </c>
      <c r="G8" s="218">
        <f t="shared" si="0"/>
        <v>101275</v>
      </c>
      <c r="H8" s="226">
        <v>0.08</v>
      </c>
      <c r="I8" s="227">
        <f>F8*H8</f>
        <v>8102</v>
      </c>
      <c r="J8" s="228">
        <f t="shared" si="2"/>
        <v>8725</v>
      </c>
      <c r="K8" s="222">
        <v>110000</v>
      </c>
      <c r="L8" s="219">
        <f t="shared" si="3"/>
        <v>110000</v>
      </c>
    </row>
    <row r="9" spans="1:12" ht="22.5" customHeight="1" x14ac:dyDescent="0.3">
      <c r="A9" s="207">
        <v>5</v>
      </c>
      <c r="B9" s="155" t="s">
        <v>15</v>
      </c>
      <c r="C9" s="207">
        <v>1</v>
      </c>
      <c r="D9" s="217">
        <v>1</v>
      </c>
      <c r="E9" s="217">
        <f t="shared" si="1"/>
        <v>1</v>
      </c>
      <c r="F9" s="218">
        <v>98312</v>
      </c>
      <c r="G9" s="218">
        <f t="shared" si="0"/>
        <v>98312</v>
      </c>
      <c r="H9" s="226">
        <v>0.08</v>
      </c>
      <c r="I9" s="227">
        <f>F9*H9</f>
        <v>7864.96</v>
      </c>
      <c r="J9" s="228">
        <f t="shared" si="2"/>
        <v>8688</v>
      </c>
      <c r="K9" s="222">
        <v>107000</v>
      </c>
      <c r="L9" s="219">
        <f t="shared" si="3"/>
        <v>107000</v>
      </c>
    </row>
    <row r="10" spans="1:12" ht="18.75" customHeight="1" x14ac:dyDescent="0.3">
      <c r="A10" s="207">
        <v>6</v>
      </c>
      <c r="B10" s="155" t="s">
        <v>16</v>
      </c>
      <c r="C10" s="207">
        <v>1</v>
      </c>
      <c r="D10" s="217">
        <v>1</v>
      </c>
      <c r="E10" s="217">
        <f t="shared" si="1"/>
        <v>1</v>
      </c>
      <c r="F10" s="218">
        <v>91275</v>
      </c>
      <c r="G10" s="218">
        <f t="shared" si="0"/>
        <v>91275</v>
      </c>
      <c r="H10" s="219">
        <v>8725</v>
      </c>
      <c r="I10" s="227"/>
      <c r="J10" s="228">
        <f t="shared" si="2"/>
        <v>12725</v>
      </c>
      <c r="K10" s="222">
        <v>104000</v>
      </c>
      <c r="L10" s="219">
        <f t="shared" si="3"/>
        <v>104000</v>
      </c>
    </row>
    <row r="11" spans="1:12" ht="20.25" customHeight="1" x14ac:dyDescent="0.3">
      <c r="A11" s="207">
        <v>7</v>
      </c>
      <c r="B11" s="155" t="s">
        <v>97</v>
      </c>
      <c r="C11" s="207">
        <v>1</v>
      </c>
      <c r="D11" s="217">
        <v>1</v>
      </c>
      <c r="E11" s="217">
        <f t="shared" si="1"/>
        <v>1</v>
      </c>
      <c r="F11" s="218">
        <v>88312</v>
      </c>
      <c r="G11" s="218">
        <f t="shared" si="0"/>
        <v>88312</v>
      </c>
      <c r="H11" s="219">
        <v>8725</v>
      </c>
      <c r="I11" s="227"/>
      <c r="J11" s="228">
        <f t="shared" si="2"/>
        <v>15688</v>
      </c>
      <c r="K11" s="222">
        <v>104000</v>
      </c>
      <c r="L11" s="219">
        <f t="shared" si="3"/>
        <v>104000</v>
      </c>
    </row>
    <row r="12" spans="1:12" ht="24" customHeight="1" x14ac:dyDescent="0.3">
      <c r="A12" s="207">
        <v>8</v>
      </c>
      <c r="B12" s="155" t="s">
        <v>98</v>
      </c>
      <c r="C12" s="207">
        <v>1</v>
      </c>
      <c r="D12" s="217">
        <v>1</v>
      </c>
      <c r="E12" s="217">
        <f t="shared" si="1"/>
        <v>1</v>
      </c>
      <c r="F12" s="218">
        <v>96275</v>
      </c>
      <c r="G12" s="218">
        <f t="shared" si="0"/>
        <v>96275</v>
      </c>
      <c r="H12" s="226">
        <v>0.08</v>
      </c>
      <c r="I12" s="227">
        <f>F12*H12</f>
        <v>7702</v>
      </c>
      <c r="J12" s="228">
        <f t="shared" si="2"/>
        <v>13725</v>
      </c>
      <c r="K12" s="222">
        <v>110000</v>
      </c>
      <c r="L12" s="219">
        <f t="shared" si="3"/>
        <v>110000</v>
      </c>
    </row>
    <row r="13" spans="1:12" ht="28.5" customHeight="1" x14ac:dyDescent="0.3">
      <c r="A13" s="207">
        <v>9</v>
      </c>
      <c r="B13" s="155" t="s">
        <v>99</v>
      </c>
      <c r="C13" s="207">
        <v>1</v>
      </c>
      <c r="D13" s="217">
        <v>1</v>
      </c>
      <c r="E13" s="217">
        <f t="shared" si="1"/>
        <v>1</v>
      </c>
      <c r="F13" s="218">
        <v>88312</v>
      </c>
      <c r="G13" s="218">
        <f t="shared" si="0"/>
        <v>88312</v>
      </c>
      <c r="H13" s="219">
        <v>8725</v>
      </c>
      <c r="I13" s="227"/>
      <c r="J13" s="228">
        <f t="shared" si="2"/>
        <v>15688</v>
      </c>
      <c r="K13" s="222">
        <v>104000</v>
      </c>
      <c r="L13" s="219">
        <f t="shared" si="3"/>
        <v>104000</v>
      </c>
    </row>
    <row r="14" spans="1:12" x14ac:dyDescent="0.3">
      <c r="A14" s="207">
        <v>10</v>
      </c>
      <c r="B14" s="155" t="s">
        <v>100</v>
      </c>
      <c r="C14" s="207">
        <v>1</v>
      </c>
      <c r="D14" s="221">
        <v>0.5</v>
      </c>
      <c r="E14" s="221">
        <f t="shared" si="1"/>
        <v>0.5</v>
      </c>
      <c r="F14" s="218">
        <v>155000</v>
      </c>
      <c r="G14" s="218">
        <f t="shared" si="0"/>
        <v>77500</v>
      </c>
      <c r="H14" s="226">
        <v>0.08</v>
      </c>
      <c r="I14" s="227">
        <f>F14*H14</f>
        <v>12400</v>
      </c>
      <c r="J14" s="228">
        <f t="shared" si="2"/>
        <v>12400</v>
      </c>
      <c r="K14" s="222">
        <f>F14*H14+F14</f>
        <v>167400</v>
      </c>
      <c r="L14" s="219">
        <f t="shared" si="3"/>
        <v>83700</v>
      </c>
    </row>
    <row r="15" spans="1:12" x14ac:dyDescent="0.3">
      <c r="A15" s="207">
        <v>11</v>
      </c>
      <c r="B15" s="155" t="s">
        <v>100</v>
      </c>
      <c r="C15" s="207">
        <v>1</v>
      </c>
      <c r="D15" s="221">
        <v>0.5</v>
      </c>
      <c r="E15" s="221">
        <f t="shared" si="1"/>
        <v>0.5</v>
      </c>
      <c r="F15" s="218">
        <v>155000</v>
      </c>
      <c r="G15" s="218">
        <f t="shared" si="0"/>
        <v>77500</v>
      </c>
      <c r="H15" s="226">
        <v>0.08</v>
      </c>
      <c r="I15" s="227">
        <f t="shared" ref="I15:I25" si="4">F15*H15</f>
        <v>12400</v>
      </c>
      <c r="J15" s="228">
        <f t="shared" si="2"/>
        <v>12400</v>
      </c>
      <c r="K15" s="222">
        <f t="shared" ref="K15:K25" si="5">F15*H15+F15</f>
        <v>167400</v>
      </c>
      <c r="L15" s="219">
        <f t="shared" si="3"/>
        <v>83700</v>
      </c>
    </row>
    <row r="16" spans="1:12" x14ac:dyDescent="0.3">
      <c r="A16" s="207">
        <v>12</v>
      </c>
      <c r="B16" s="155" t="s">
        <v>100</v>
      </c>
      <c r="C16" s="207">
        <v>1</v>
      </c>
      <c r="D16" s="221">
        <v>0.5</v>
      </c>
      <c r="E16" s="221">
        <f t="shared" si="1"/>
        <v>0.5</v>
      </c>
      <c r="F16" s="218">
        <v>155000</v>
      </c>
      <c r="G16" s="218">
        <f t="shared" si="0"/>
        <v>77500</v>
      </c>
      <c r="H16" s="226">
        <v>0.08</v>
      </c>
      <c r="I16" s="227">
        <f t="shared" si="4"/>
        <v>12400</v>
      </c>
      <c r="J16" s="228">
        <f t="shared" si="2"/>
        <v>12400</v>
      </c>
      <c r="K16" s="222">
        <f t="shared" si="5"/>
        <v>167400</v>
      </c>
      <c r="L16" s="219">
        <f t="shared" si="3"/>
        <v>83700</v>
      </c>
    </row>
    <row r="17" spans="1:12" ht="24" customHeight="1" x14ac:dyDescent="0.3">
      <c r="A17" s="207">
        <v>13</v>
      </c>
      <c r="B17" s="155" t="s">
        <v>101</v>
      </c>
      <c r="C17" s="207">
        <v>1</v>
      </c>
      <c r="D17" s="221">
        <v>0.5</v>
      </c>
      <c r="E17" s="221">
        <f t="shared" si="1"/>
        <v>0.5</v>
      </c>
      <c r="F17" s="218">
        <v>155000</v>
      </c>
      <c r="G17" s="218">
        <f t="shared" si="0"/>
        <v>77500</v>
      </c>
      <c r="H17" s="226">
        <v>0.08</v>
      </c>
      <c r="I17" s="227">
        <f t="shared" si="4"/>
        <v>12400</v>
      </c>
      <c r="J17" s="228">
        <f t="shared" si="2"/>
        <v>12400</v>
      </c>
      <c r="K17" s="222">
        <f t="shared" si="5"/>
        <v>167400</v>
      </c>
      <c r="L17" s="219">
        <f t="shared" si="3"/>
        <v>83700</v>
      </c>
    </row>
    <row r="18" spans="1:12" ht="24" customHeight="1" x14ac:dyDescent="0.3">
      <c r="A18" s="207">
        <v>14</v>
      </c>
      <c r="B18" s="155" t="s">
        <v>102</v>
      </c>
      <c r="C18" s="207">
        <v>1</v>
      </c>
      <c r="D18" s="221">
        <v>0.5</v>
      </c>
      <c r="E18" s="221">
        <f t="shared" si="1"/>
        <v>0.5</v>
      </c>
      <c r="F18" s="218">
        <v>155000</v>
      </c>
      <c r="G18" s="218">
        <f t="shared" si="0"/>
        <v>77500</v>
      </c>
      <c r="H18" s="226">
        <v>0.08</v>
      </c>
      <c r="I18" s="227">
        <f t="shared" si="4"/>
        <v>12400</v>
      </c>
      <c r="J18" s="228">
        <f t="shared" si="2"/>
        <v>12400</v>
      </c>
      <c r="K18" s="222">
        <f t="shared" si="5"/>
        <v>167400</v>
      </c>
      <c r="L18" s="219">
        <f t="shared" si="3"/>
        <v>83700</v>
      </c>
    </row>
    <row r="19" spans="1:12" ht="24" customHeight="1" x14ac:dyDescent="0.3">
      <c r="A19" s="207">
        <v>15</v>
      </c>
      <c r="B19" s="155" t="s">
        <v>102</v>
      </c>
      <c r="C19" s="207">
        <v>1</v>
      </c>
      <c r="D19" s="221">
        <v>0.5</v>
      </c>
      <c r="E19" s="221">
        <f t="shared" si="1"/>
        <v>0.5</v>
      </c>
      <c r="F19" s="218">
        <v>152037</v>
      </c>
      <c r="G19" s="218">
        <f t="shared" si="0"/>
        <v>76018.5</v>
      </c>
      <c r="H19" s="226">
        <v>0.08</v>
      </c>
      <c r="I19" s="227">
        <f t="shared" si="4"/>
        <v>12162.960000000001</v>
      </c>
      <c r="J19" s="228">
        <f t="shared" si="2"/>
        <v>15363</v>
      </c>
      <c r="K19" s="222">
        <v>167400</v>
      </c>
      <c r="L19" s="219">
        <f t="shared" si="3"/>
        <v>83700</v>
      </c>
    </row>
    <row r="20" spans="1:12" ht="24" customHeight="1" x14ac:dyDescent="0.3">
      <c r="A20" s="207">
        <v>16</v>
      </c>
      <c r="B20" s="155" t="s">
        <v>102</v>
      </c>
      <c r="C20" s="207">
        <v>1</v>
      </c>
      <c r="D20" s="221">
        <v>0.5</v>
      </c>
      <c r="E20" s="221">
        <f t="shared" si="1"/>
        <v>0.5</v>
      </c>
      <c r="F20" s="218">
        <v>152037</v>
      </c>
      <c r="G20" s="218">
        <f t="shared" si="0"/>
        <v>76018.5</v>
      </c>
      <c r="H20" s="226">
        <v>0.08</v>
      </c>
      <c r="I20" s="227">
        <f t="shared" si="4"/>
        <v>12162.960000000001</v>
      </c>
      <c r="J20" s="228">
        <f t="shared" si="2"/>
        <v>15363</v>
      </c>
      <c r="K20" s="222">
        <v>167400</v>
      </c>
      <c r="L20" s="219">
        <f t="shared" si="3"/>
        <v>83700</v>
      </c>
    </row>
    <row r="21" spans="1:12" ht="24" customHeight="1" x14ac:dyDescent="0.3">
      <c r="A21" s="207">
        <v>17</v>
      </c>
      <c r="B21" s="155" t="s">
        <v>103</v>
      </c>
      <c r="C21" s="207">
        <v>1</v>
      </c>
      <c r="D21" s="221">
        <v>0.5</v>
      </c>
      <c r="E21" s="221">
        <f t="shared" si="1"/>
        <v>0.5</v>
      </c>
      <c r="F21" s="218">
        <v>155000</v>
      </c>
      <c r="G21" s="218">
        <f t="shared" si="0"/>
        <v>77500</v>
      </c>
      <c r="H21" s="226">
        <v>0.08</v>
      </c>
      <c r="I21" s="227">
        <f t="shared" si="4"/>
        <v>12400</v>
      </c>
      <c r="J21" s="228">
        <f t="shared" si="2"/>
        <v>12400</v>
      </c>
      <c r="K21" s="222">
        <f t="shared" si="5"/>
        <v>167400</v>
      </c>
      <c r="L21" s="219">
        <f t="shared" si="3"/>
        <v>83700</v>
      </c>
    </row>
    <row r="22" spans="1:12" ht="24" customHeight="1" x14ac:dyDescent="0.3">
      <c r="A22" s="207">
        <v>18</v>
      </c>
      <c r="B22" s="155" t="s">
        <v>104</v>
      </c>
      <c r="C22" s="207">
        <v>1</v>
      </c>
      <c r="D22" s="221">
        <v>0.5</v>
      </c>
      <c r="E22" s="221">
        <f t="shared" si="1"/>
        <v>0.5</v>
      </c>
      <c r="F22" s="218">
        <v>152037</v>
      </c>
      <c r="G22" s="218">
        <f t="shared" si="0"/>
        <v>76018.5</v>
      </c>
      <c r="H22" s="226">
        <v>0.08</v>
      </c>
      <c r="I22" s="227">
        <f t="shared" si="4"/>
        <v>12162.960000000001</v>
      </c>
      <c r="J22" s="228">
        <f t="shared" si="2"/>
        <v>15363</v>
      </c>
      <c r="K22" s="222">
        <v>167400</v>
      </c>
      <c r="L22" s="219">
        <f t="shared" si="3"/>
        <v>83700</v>
      </c>
    </row>
    <row r="23" spans="1:12" ht="24" customHeight="1" x14ac:dyDescent="0.3">
      <c r="A23" s="207">
        <v>19</v>
      </c>
      <c r="B23" s="155" t="s">
        <v>105</v>
      </c>
      <c r="C23" s="223">
        <v>1</v>
      </c>
      <c r="D23" s="221">
        <v>0.5</v>
      </c>
      <c r="E23" s="221">
        <f t="shared" si="1"/>
        <v>0.5</v>
      </c>
      <c r="F23" s="218">
        <v>155000</v>
      </c>
      <c r="G23" s="218">
        <f t="shared" si="0"/>
        <v>77500</v>
      </c>
      <c r="H23" s="226">
        <v>0.08</v>
      </c>
      <c r="I23" s="227">
        <f t="shared" si="4"/>
        <v>12400</v>
      </c>
      <c r="J23" s="228">
        <f t="shared" si="2"/>
        <v>12400</v>
      </c>
      <c r="K23" s="222">
        <f t="shared" si="5"/>
        <v>167400</v>
      </c>
      <c r="L23" s="219">
        <f t="shared" si="3"/>
        <v>83700</v>
      </c>
    </row>
    <row r="24" spans="1:12" ht="24" customHeight="1" x14ac:dyDescent="0.3">
      <c r="A24" s="207">
        <v>20</v>
      </c>
      <c r="B24" s="155" t="s">
        <v>106</v>
      </c>
      <c r="C24" s="223">
        <v>1</v>
      </c>
      <c r="D24" s="221">
        <v>0.5</v>
      </c>
      <c r="E24" s="221">
        <f t="shared" si="1"/>
        <v>0.5</v>
      </c>
      <c r="F24" s="218">
        <v>155000</v>
      </c>
      <c r="G24" s="218">
        <f t="shared" si="0"/>
        <v>77500</v>
      </c>
      <c r="H24" s="226">
        <v>0.08</v>
      </c>
      <c r="I24" s="227">
        <f t="shared" si="4"/>
        <v>12400</v>
      </c>
      <c r="J24" s="228">
        <f t="shared" si="2"/>
        <v>12400</v>
      </c>
      <c r="K24" s="222">
        <f t="shared" si="5"/>
        <v>167400</v>
      </c>
      <c r="L24" s="219">
        <f t="shared" si="3"/>
        <v>83700</v>
      </c>
    </row>
    <row r="25" spans="1:12" ht="24" customHeight="1" x14ac:dyDescent="0.3">
      <c r="A25" s="207">
        <v>21</v>
      </c>
      <c r="B25" s="155" t="s">
        <v>107</v>
      </c>
      <c r="C25" s="223">
        <v>1</v>
      </c>
      <c r="D25" s="221">
        <v>0.5</v>
      </c>
      <c r="E25" s="221">
        <f t="shared" si="1"/>
        <v>0.5</v>
      </c>
      <c r="F25" s="218">
        <v>155000</v>
      </c>
      <c r="G25" s="218">
        <f t="shared" si="0"/>
        <v>77500</v>
      </c>
      <c r="H25" s="226">
        <v>0.08</v>
      </c>
      <c r="I25" s="227">
        <f t="shared" si="4"/>
        <v>12400</v>
      </c>
      <c r="J25" s="228">
        <f t="shared" si="2"/>
        <v>12400</v>
      </c>
      <c r="K25" s="222">
        <f t="shared" si="5"/>
        <v>167400</v>
      </c>
      <c r="L25" s="219">
        <f t="shared" si="3"/>
        <v>83700</v>
      </c>
    </row>
    <row r="26" spans="1:12" ht="24" customHeight="1" x14ac:dyDescent="0.3">
      <c r="A26" s="207">
        <v>22</v>
      </c>
      <c r="B26" s="155" t="s">
        <v>108</v>
      </c>
      <c r="C26" s="223">
        <v>1</v>
      </c>
      <c r="D26" s="217">
        <v>1</v>
      </c>
      <c r="E26" s="217">
        <f t="shared" si="1"/>
        <v>1</v>
      </c>
      <c r="F26" s="218">
        <v>91275</v>
      </c>
      <c r="G26" s="218">
        <f t="shared" si="0"/>
        <v>91275</v>
      </c>
      <c r="H26" s="219">
        <v>8725</v>
      </c>
      <c r="I26" s="227"/>
      <c r="J26" s="228">
        <f t="shared" si="2"/>
        <v>12725</v>
      </c>
      <c r="K26" s="222">
        <v>104000</v>
      </c>
      <c r="L26" s="219">
        <f t="shared" si="3"/>
        <v>104000</v>
      </c>
    </row>
    <row r="27" spans="1:12" ht="24" customHeight="1" x14ac:dyDescent="0.3">
      <c r="A27" s="207">
        <v>23</v>
      </c>
      <c r="B27" s="155" t="s">
        <v>17</v>
      </c>
      <c r="C27" s="207">
        <v>1</v>
      </c>
      <c r="D27" s="217">
        <v>1</v>
      </c>
      <c r="E27" s="217">
        <f t="shared" si="1"/>
        <v>1</v>
      </c>
      <c r="F27" s="218">
        <v>88312</v>
      </c>
      <c r="G27" s="218">
        <f t="shared" si="0"/>
        <v>88312</v>
      </c>
      <c r="H27" s="219">
        <v>8725</v>
      </c>
      <c r="I27" s="227"/>
      <c r="J27" s="228">
        <f t="shared" si="2"/>
        <v>15688</v>
      </c>
      <c r="K27" s="222">
        <v>104000</v>
      </c>
      <c r="L27" s="219">
        <f t="shared" si="3"/>
        <v>104000</v>
      </c>
    </row>
    <row r="28" spans="1:12" ht="45.75" customHeight="1" x14ac:dyDescent="0.3">
      <c r="A28" s="207">
        <v>24</v>
      </c>
      <c r="B28" s="155" t="s">
        <v>109</v>
      </c>
      <c r="C28" s="207">
        <v>24</v>
      </c>
      <c r="D28" s="221">
        <v>0.5</v>
      </c>
      <c r="E28" s="217">
        <f t="shared" si="1"/>
        <v>12</v>
      </c>
      <c r="F28" s="218">
        <v>91275</v>
      </c>
      <c r="G28" s="218">
        <f t="shared" si="0"/>
        <v>1095300</v>
      </c>
      <c r="H28" s="219">
        <v>8725</v>
      </c>
      <c r="I28" s="227"/>
      <c r="J28" s="228">
        <f t="shared" si="2"/>
        <v>12725</v>
      </c>
      <c r="K28" s="222">
        <v>104000</v>
      </c>
      <c r="L28" s="219">
        <f t="shared" si="3"/>
        <v>1248000</v>
      </c>
    </row>
    <row r="29" spans="1:12" ht="35.25" customHeight="1" x14ac:dyDescent="0.3">
      <c r="A29" s="207">
        <v>25</v>
      </c>
      <c r="B29" s="155" t="s">
        <v>200</v>
      </c>
      <c r="C29" s="207">
        <v>4</v>
      </c>
      <c r="D29" s="221">
        <v>0.5</v>
      </c>
      <c r="E29" s="217">
        <f t="shared" si="1"/>
        <v>2</v>
      </c>
      <c r="F29" s="218"/>
      <c r="G29" s="218"/>
      <c r="H29" s="219"/>
      <c r="I29" s="227"/>
      <c r="J29" s="228"/>
      <c r="K29" s="222">
        <v>104000</v>
      </c>
      <c r="L29" s="219">
        <f t="shared" si="3"/>
        <v>208000</v>
      </c>
    </row>
    <row r="30" spans="1:12" ht="26.25" customHeight="1" x14ac:dyDescent="0.3">
      <c r="A30" s="207">
        <v>26</v>
      </c>
      <c r="B30" s="155" t="s">
        <v>179</v>
      </c>
      <c r="C30" s="207">
        <v>1</v>
      </c>
      <c r="D30" s="217">
        <v>1</v>
      </c>
      <c r="E30" s="217">
        <f t="shared" si="1"/>
        <v>1</v>
      </c>
      <c r="F30" s="218">
        <v>88312</v>
      </c>
      <c r="G30" s="218">
        <f t="shared" si="0"/>
        <v>88312</v>
      </c>
      <c r="H30" s="219">
        <v>8725</v>
      </c>
      <c r="I30" s="227"/>
      <c r="J30" s="228">
        <f t="shared" si="2"/>
        <v>15688</v>
      </c>
      <c r="K30" s="222">
        <v>104000</v>
      </c>
      <c r="L30" s="219">
        <f t="shared" si="3"/>
        <v>104000</v>
      </c>
    </row>
    <row r="31" spans="1:12" ht="29.25" customHeight="1" x14ac:dyDescent="0.3">
      <c r="A31" s="207">
        <v>27</v>
      </c>
      <c r="B31" s="155" t="s">
        <v>201</v>
      </c>
      <c r="C31" s="207">
        <v>1</v>
      </c>
      <c r="D31" s="217">
        <v>1</v>
      </c>
      <c r="E31" s="217">
        <f t="shared" si="1"/>
        <v>1</v>
      </c>
      <c r="F31" s="218"/>
      <c r="G31" s="218"/>
      <c r="H31" s="219"/>
      <c r="I31" s="227"/>
      <c r="J31" s="228"/>
      <c r="K31" s="222">
        <v>104000</v>
      </c>
      <c r="L31" s="219">
        <f t="shared" si="3"/>
        <v>104000</v>
      </c>
    </row>
    <row r="32" spans="1:12" ht="48.75" customHeight="1" x14ac:dyDescent="0.3">
      <c r="A32" s="207">
        <v>28</v>
      </c>
      <c r="B32" s="155" t="s">
        <v>109</v>
      </c>
      <c r="C32" s="207">
        <v>1</v>
      </c>
      <c r="D32" s="217">
        <v>1</v>
      </c>
      <c r="E32" s="217">
        <f t="shared" si="1"/>
        <v>1</v>
      </c>
      <c r="F32" s="218">
        <v>88312</v>
      </c>
      <c r="G32" s="218">
        <f t="shared" si="0"/>
        <v>88312</v>
      </c>
      <c r="H32" s="219">
        <v>8725</v>
      </c>
      <c r="I32" s="227"/>
      <c r="J32" s="228">
        <f t="shared" si="2"/>
        <v>15688</v>
      </c>
      <c r="K32" s="222">
        <v>104000</v>
      </c>
      <c r="L32" s="219">
        <f t="shared" si="3"/>
        <v>104000</v>
      </c>
    </row>
    <row r="33" spans="1:12" ht="36.75" customHeight="1" x14ac:dyDescent="0.3">
      <c r="A33" s="207">
        <v>29</v>
      </c>
      <c r="B33" s="155" t="s">
        <v>110</v>
      </c>
      <c r="C33" s="18">
        <v>1</v>
      </c>
      <c r="D33" s="18">
        <v>1</v>
      </c>
      <c r="E33" s="217">
        <f t="shared" si="1"/>
        <v>1</v>
      </c>
      <c r="F33" s="218">
        <v>91275</v>
      </c>
      <c r="G33" s="218">
        <f t="shared" si="0"/>
        <v>91275</v>
      </c>
      <c r="H33" s="219">
        <v>8725</v>
      </c>
      <c r="I33" s="227"/>
      <c r="J33" s="228">
        <f t="shared" si="2"/>
        <v>12725</v>
      </c>
      <c r="K33" s="222">
        <v>104000</v>
      </c>
      <c r="L33" s="219">
        <f t="shared" si="3"/>
        <v>104000</v>
      </c>
    </row>
    <row r="34" spans="1:12" ht="36" customHeight="1" x14ac:dyDescent="0.3">
      <c r="A34" s="207">
        <v>30</v>
      </c>
      <c r="B34" s="155" t="s">
        <v>110</v>
      </c>
      <c r="C34" s="18">
        <v>1</v>
      </c>
      <c r="D34" s="18">
        <v>1</v>
      </c>
      <c r="E34" s="217">
        <f t="shared" si="1"/>
        <v>1</v>
      </c>
      <c r="F34" s="218">
        <v>91275</v>
      </c>
      <c r="G34" s="218">
        <f t="shared" si="0"/>
        <v>91275</v>
      </c>
      <c r="H34" s="219">
        <v>8725</v>
      </c>
      <c r="I34" s="227"/>
      <c r="J34" s="228">
        <f t="shared" si="2"/>
        <v>12725</v>
      </c>
      <c r="K34" s="222">
        <v>104000</v>
      </c>
      <c r="L34" s="219">
        <f t="shared" si="3"/>
        <v>104000</v>
      </c>
    </row>
    <row r="35" spans="1:12" ht="30.75" customHeight="1" x14ac:dyDescent="0.3">
      <c r="A35" s="207">
        <v>31</v>
      </c>
      <c r="B35" s="155" t="s">
        <v>111</v>
      </c>
      <c r="C35" s="18">
        <v>1</v>
      </c>
      <c r="D35" s="18">
        <v>1</v>
      </c>
      <c r="E35" s="217">
        <f t="shared" si="1"/>
        <v>1</v>
      </c>
      <c r="F35" s="218">
        <v>91275</v>
      </c>
      <c r="G35" s="218">
        <f t="shared" si="0"/>
        <v>91275</v>
      </c>
      <c r="H35" s="219">
        <v>8725</v>
      </c>
      <c r="I35" s="227"/>
      <c r="J35" s="228">
        <f t="shared" si="2"/>
        <v>12725</v>
      </c>
      <c r="K35" s="222">
        <v>104000</v>
      </c>
      <c r="L35" s="219">
        <f t="shared" si="3"/>
        <v>104000</v>
      </c>
    </row>
    <row r="36" spans="1:12" ht="33" customHeight="1" x14ac:dyDescent="0.3">
      <c r="A36" s="207">
        <v>32</v>
      </c>
      <c r="B36" s="155" t="s">
        <v>111</v>
      </c>
      <c r="C36" s="18">
        <v>1</v>
      </c>
      <c r="D36" s="18">
        <v>1</v>
      </c>
      <c r="E36" s="217">
        <f t="shared" si="1"/>
        <v>1</v>
      </c>
      <c r="F36" s="218">
        <v>91275</v>
      </c>
      <c r="G36" s="218">
        <f t="shared" si="0"/>
        <v>91275</v>
      </c>
      <c r="H36" s="219">
        <v>8725</v>
      </c>
      <c r="I36" s="227"/>
      <c r="J36" s="228">
        <f t="shared" si="2"/>
        <v>12725</v>
      </c>
      <c r="K36" s="222">
        <v>104000</v>
      </c>
      <c r="L36" s="219">
        <f t="shared" si="3"/>
        <v>104000</v>
      </c>
    </row>
    <row r="37" spans="1:12" ht="50.25" customHeight="1" x14ac:dyDescent="0.3">
      <c r="A37" s="207">
        <v>33</v>
      </c>
      <c r="B37" s="155" t="s">
        <v>112</v>
      </c>
      <c r="C37" s="207">
        <v>1</v>
      </c>
      <c r="D37" s="18">
        <v>1</v>
      </c>
      <c r="E37" s="217">
        <f t="shared" si="1"/>
        <v>1</v>
      </c>
      <c r="F37" s="218">
        <v>91275</v>
      </c>
      <c r="G37" s="218">
        <f t="shared" si="0"/>
        <v>91275</v>
      </c>
      <c r="H37" s="219">
        <v>8725</v>
      </c>
      <c r="I37" s="227"/>
      <c r="J37" s="228">
        <f t="shared" si="2"/>
        <v>12725</v>
      </c>
      <c r="K37" s="222">
        <v>104000</v>
      </c>
      <c r="L37" s="219">
        <f t="shared" si="3"/>
        <v>104000</v>
      </c>
    </row>
    <row r="38" spans="1:12" ht="50.25" customHeight="1" x14ac:dyDescent="0.3">
      <c r="A38" s="207">
        <v>34</v>
      </c>
      <c r="B38" s="155" t="s">
        <v>112</v>
      </c>
      <c r="C38" s="18">
        <v>1</v>
      </c>
      <c r="D38" s="18">
        <v>1</v>
      </c>
      <c r="E38" s="217">
        <f t="shared" si="1"/>
        <v>1</v>
      </c>
      <c r="F38" s="218">
        <v>91275</v>
      </c>
      <c r="G38" s="218">
        <f t="shared" si="0"/>
        <v>91275</v>
      </c>
      <c r="H38" s="219">
        <v>8725</v>
      </c>
      <c r="I38" s="227"/>
      <c r="J38" s="228">
        <f t="shared" si="2"/>
        <v>12725</v>
      </c>
      <c r="K38" s="222">
        <v>104000</v>
      </c>
      <c r="L38" s="219">
        <f t="shared" si="3"/>
        <v>104000</v>
      </c>
    </row>
    <row r="39" spans="1:12" ht="30" customHeight="1" x14ac:dyDescent="0.3">
      <c r="A39" s="207">
        <v>35</v>
      </c>
      <c r="B39" s="155" t="s">
        <v>198</v>
      </c>
      <c r="C39" s="18">
        <v>1</v>
      </c>
      <c r="D39" s="18">
        <v>0.5</v>
      </c>
      <c r="E39" s="221">
        <f t="shared" si="1"/>
        <v>0.5</v>
      </c>
      <c r="F39" s="218"/>
      <c r="G39" s="218"/>
      <c r="H39" s="219"/>
      <c r="I39" s="227"/>
      <c r="J39" s="228"/>
      <c r="K39" s="222">
        <v>104000</v>
      </c>
      <c r="L39" s="219">
        <f t="shared" si="3"/>
        <v>52000</v>
      </c>
    </row>
    <row r="40" spans="1:12" ht="21" customHeight="1" x14ac:dyDescent="0.3">
      <c r="A40" s="207">
        <v>36</v>
      </c>
      <c r="B40" s="155" t="s">
        <v>23</v>
      </c>
      <c r="C40" s="18">
        <v>1</v>
      </c>
      <c r="D40" s="18">
        <v>1</v>
      </c>
      <c r="E40" s="217">
        <f t="shared" si="1"/>
        <v>1</v>
      </c>
      <c r="F40" s="218">
        <v>88312</v>
      </c>
      <c r="G40" s="218">
        <f t="shared" si="0"/>
        <v>88312</v>
      </c>
      <c r="H40" s="219">
        <v>8725</v>
      </c>
      <c r="I40" s="227"/>
      <c r="J40" s="228">
        <f t="shared" si="2"/>
        <v>15688</v>
      </c>
      <c r="K40" s="222">
        <v>104000</v>
      </c>
      <c r="L40" s="219">
        <f t="shared" si="3"/>
        <v>104000</v>
      </c>
    </row>
    <row r="41" spans="1:12" ht="22.5" customHeight="1" x14ac:dyDescent="0.3">
      <c r="A41" s="207">
        <v>37</v>
      </c>
      <c r="B41" s="155" t="s">
        <v>23</v>
      </c>
      <c r="C41" s="18">
        <v>1</v>
      </c>
      <c r="D41" s="18">
        <v>1</v>
      </c>
      <c r="E41" s="217">
        <f t="shared" si="1"/>
        <v>1</v>
      </c>
      <c r="F41" s="218">
        <v>88312</v>
      </c>
      <c r="G41" s="218">
        <f t="shared" si="0"/>
        <v>88312</v>
      </c>
      <c r="H41" s="219">
        <v>8725</v>
      </c>
      <c r="I41" s="227"/>
      <c r="J41" s="228">
        <f t="shared" si="2"/>
        <v>15688</v>
      </c>
      <c r="K41" s="222">
        <v>104000</v>
      </c>
      <c r="L41" s="219">
        <f t="shared" si="3"/>
        <v>104000</v>
      </c>
    </row>
    <row r="42" spans="1:12" ht="15.75" customHeight="1" x14ac:dyDescent="0.3">
      <c r="A42" s="207">
        <v>38</v>
      </c>
      <c r="B42" s="155" t="s">
        <v>23</v>
      </c>
      <c r="C42" s="18">
        <v>1</v>
      </c>
      <c r="D42" s="18">
        <v>1</v>
      </c>
      <c r="E42" s="217">
        <f t="shared" si="1"/>
        <v>1</v>
      </c>
      <c r="F42" s="218">
        <v>88312</v>
      </c>
      <c r="G42" s="218">
        <f t="shared" si="0"/>
        <v>88312</v>
      </c>
      <c r="H42" s="219">
        <v>8725</v>
      </c>
      <c r="I42" s="227"/>
      <c r="J42" s="228">
        <f t="shared" si="2"/>
        <v>15688</v>
      </c>
      <c r="K42" s="222">
        <v>104000</v>
      </c>
      <c r="L42" s="219">
        <f t="shared" si="3"/>
        <v>104000</v>
      </c>
    </row>
    <row r="43" spans="1:12" x14ac:dyDescent="0.3">
      <c r="A43" s="207">
        <v>39</v>
      </c>
      <c r="B43" s="155" t="s">
        <v>24</v>
      </c>
      <c r="C43" s="18">
        <v>1</v>
      </c>
      <c r="D43" s="18">
        <v>1</v>
      </c>
      <c r="E43" s="217">
        <f t="shared" si="1"/>
        <v>1</v>
      </c>
      <c r="F43" s="218">
        <v>88312</v>
      </c>
      <c r="G43" s="218">
        <f t="shared" si="0"/>
        <v>88312</v>
      </c>
      <c r="H43" s="219">
        <v>8725</v>
      </c>
      <c r="I43" s="227"/>
      <c r="J43" s="228">
        <f t="shared" si="2"/>
        <v>15688</v>
      </c>
      <c r="K43" s="222">
        <v>104000</v>
      </c>
      <c r="L43" s="219">
        <f t="shared" si="3"/>
        <v>104000</v>
      </c>
    </row>
    <row r="44" spans="1:12" x14ac:dyDescent="0.3">
      <c r="A44" s="207">
        <v>40</v>
      </c>
      <c r="B44" s="155" t="s">
        <v>24</v>
      </c>
      <c r="C44" s="18">
        <v>1</v>
      </c>
      <c r="D44" s="18">
        <v>1</v>
      </c>
      <c r="E44" s="217">
        <f t="shared" si="1"/>
        <v>1</v>
      </c>
      <c r="F44" s="218">
        <v>88312</v>
      </c>
      <c r="G44" s="218">
        <f t="shared" si="0"/>
        <v>88312</v>
      </c>
      <c r="H44" s="219">
        <v>8725</v>
      </c>
      <c r="I44" s="227"/>
      <c r="J44" s="228">
        <f t="shared" si="2"/>
        <v>15688</v>
      </c>
      <c r="K44" s="222">
        <v>104000</v>
      </c>
      <c r="L44" s="219">
        <f t="shared" si="3"/>
        <v>104000</v>
      </c>
    </row>
    <row r="45" spans="1:12" x14ac:dyDescent="0.3">
      <c r="A45" s="207">
        <v>41</v>
      </c>
      <c r="B45" s="155" t="s">
        <v>93</v>
      </c>
      <c r="C45" s="18">
        <v>1</v>
      </c>
      <c r="D45" s="18">
        <v>0.5</v>
      </c>
      <c r="E45" s="221">
        <v>0.5</v>
      </c>
      <c r="F45" s="218"/>
      <c r="G45" s="218"/>
      <c r="H45" s="219"/>
      <c r="I45" s="227"/>
      <c r="J45" s="228"/>
      <c r="K45" s="222">
        <v>104000</v>
      </c>
      <c r="L45" s="219">
        <f t="shared" si="3"/>
        <v>52000</v>
      </c>
    </row>
    <row r="46" spans="1:12" x14ac:dyDescent="0.3">
      <c r="A46" s="229"/>
      <c r="B46" s="233" t="s">
        <v>25</v>
      </c>
      <c r="C46" s="161">
        <f>SUM(C5:C45)</f>
        <v>67</v>
      </c>
      <c r="D46" s="230"/>
      <c r="E46" s="230">
        <f t="shared" ref="E46" si="6">SUM(E5:E45)</f>
        <v>45.5</v>
      </c>
      <c r="F46" s="231"/>
      <c r="G46" s="39">
        <f>SUM(G5:G44)</f>
        <v>4236950</v>
      </c>
      <c r="H46" s="219"/>
      <c r="I46" s="227"/>
      <c r="J46" s="228"/>
      <c r="K46" s="219"/>
      <c r="L46" s="224">
        <f>SUM(L5:L45)</f>
        <v>5202400</v>
      </c>
    </row>
    <row r="47" spans="1:12" ht="96" customHeight="1" x14ac:dyDescent="0.3">
      <c r="A47" s="322" t="s">
        <v>217</v>
      </c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</row>
  </sheetData>
  <sheetProtection selectLockedCells="1" selectUnlockedCells="1"/>
  <mergeCells count="4">
    <mergeCell ref="F1:G1"/>
    <mergeCell ref="K1:L1"/>
    <mergeCell ref="A2:L2"/>
    <mergeCell ref="A47:L47"/>
  </mergeCells>
  <pageMargins left="0.3" right="0.2" top="0.26" bottom="0.28999999999999998" header="0.2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" sqref="A2:J2"/>
    </sheetView>
  </sheetViews>
  <sheetFormatPr defaultRowHeight="16.5" x14ac:dyDescent="0.3"/>
  <cols>
    <col min="1" max="1" width="5.28515625" style="6" customWidth="1"/>
    <col min="2" max="2" width="28.5703125" style="6" customWidth="1"/>
    <col min="3" max="3" width="15.5703125" style="49" customWidth="1"/>
    <col min="4" max="4" width="0.28515625" style="3" hidden="1" customWidth="1"/>
    <col min="5" max="5" width="15.28515625" style="3" hidden="1" customWidth="1"/>
    <col min="6" max="6" width="12.5703125" style="49" hidden="1" customWidth="1"/>
    <col min="7" max="7" width="10.140625" style="49" hidden="1" customWidth="1"/>
    <col min="8" max="8" width="16.140625" style="199" hidden="1" customWidth="1"/>
    <col min="9" max="9" width="18.5703125" style="49" customWidth="1"/>
    <col min="10" max="10" width="20.5703125" style="49" customWidth="1"/>
    <col min="11" max="16384" width="9.140625" style="6"/>
  </cols>
  <sheetData>
    <row r="1" spans="1:10" ht="39.75" customHeight="1" x14ac:dyDescent="0.3">
      <c r="I1" s="313" t="s">
        <v>226</v>
      </c>
      <c r="J1" s="314"/>
    </row>
    <row r="2" spans="1:10" ht="62.25" customHeight="1" x14ac:dyDescent="0.3">
      <c r="A2" s="321" t="s">
        <v>238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s="46" customFormat="1" ht="47.25" customHeight="1" x14ac:dyDescent="0.25">
      <c r="A3" s="181" t="s">
        <v>0</v>
      </c>
      <c r="B3" s="51" t="s">
        <v>113</v>
      </c>
      <c r="C3" s="181" t="s">
        <v>1</v>
      </c>
      <c r="D3" s="181" t="s">
        <v>84</v>
      </c>
      <c r="E3" s="181" t="s">
        <v>141</v>
      </c>
      <c r="F3" s="74"/>
      <c r="G3" s="74"/>
      <c r="H3" s="73"/>
      <c r="I3" s="181" t="s">
        <v>84</v>
      </c>
      <c r="J3" s="179" t="s">
        <v>213</v>
      </c>
    </row>
    <row r="4" spans="1:10" ht="15.75" customHeight="1" x14ac:dyDescent="0.3">
      <c r="A4" s="85">
        <v>1</v>
      </c>
      <c r="B4" s="157">
        <v>2</v>
      </c>
      <c r="C4" s="85">
        <v>3</v>
      </c>
      <c r="D4" s="157">
        <v>4</v>
      </c>
      <c r="E4" s="85">
        <v>5</v>
      </c>
      <c r="F4" s="188"/>
      <c r="G4" s="188"/>
      <c r="H4" s="78"/>
      <c r="I4" s="188">
        <v>4</v>
      </c>
      <c r="J4" s="244">
        <v>5</v>
      </c>
    </row>
    <row r="5" spans="1:10" ht="19.5" customHeight="1" x14ac:dyDescent="0.3">
      <c r="A5" s="152">
        <v>1</v>
      </c>
      <c r="B5" s="155" t="s">
        <v>2</v>
      </c>
      <c r="C5" s="90">
        <v>1</v>
      </c>
      <c r="D5" s="153">
        <v>142540</v>
      </c>
      <c r="E5" s="153">
        <f>D5*C5</f>
        <v>142540</v>
      </c>
      <c r="F5" s="238">
        <v>0.08</v>
      </c>
      <c r="G5" s="239">
        <f>D5*F5</f>
        <v>11403.2</v>
      </c>
      <c r="H5" s="240">
        <f>I5-D5</f>
        <v>11460</v>
      </c>
      <c r="I5" s="239">
        <v>154000</v>
      </c>
      <c r="J5" s="237">
        <f>C5*I5</f>
        <v>154000</v>
      </c>
    </row>
    <row r="6" spans="1:10" ht="19.5" customHeight="1" x14ac:dyDescent="0.3">
      <c r="A6" s="152">
        <v>2</v>
      </c>
      <c r="B6" s="154" t="s">
        <v>74</v>
      </c>
      <c r="C6" s="90">
        <v>1</v>
      </c>
      <c r="D6" s="153">
        <v>91275</v>
      </c>
      <c r="E6" s="153">
        <f>D6*C6</f>
        <v>91275</v>
      </c>
      <c r="F6" s="74">
        <v>8725</v>
      </c>
      <c r="G6" s="239"/>
      <c r="H6" s="240">
        <f t="shared" ref="H6:H26" si="0">I6-D6</f>
        <v>12725</v>
      </c>
      <c r="I6" s="239">
        <v>104000</v>
      </c>
      <c r="J6" s="237">
        <f t="shared" ref="J6:J27" si="1">C6*I6</f>
        <v>104000</v>
      </c>
    </row>
    <row r="7" spans="1:10" ht="19.5" customHeight="1" x14ac:dyDescent="0.3">
      <c r="A7" s="152">
        <v>3</v>
      </c>
      <c r="B7" s="154" t="s">
        <v>15</v>
      </c>
      <c r="C7" s="90">
        <v>1</v>
      </c>
      <c r="D7" s="153">
        <v>98312</v>
      </c>
      <c r="E7" s="153">
        <f>D7*C7</f>
        <v>98312</v>
      </c>
      <c r="F7" s="238">
        <v>0.08</v>
      </c>
      <c r="G7" s="239">
        <f>D7*F7</f>
        <v>7864.96</v>
      </c>
      <c r="H7" s="240">
        <f t="shared" si="0"/>
        <v>8688</v>
      </c>
      <c r="I7" s="239">
        <v>107000</v>
      </c>
      <c r="J7" s="237">
        <f t="shared" si="1"/>
        <v>107000</v>
      </c>
    </row>
    <row r="8" spans="1:10" ht="19.5" customHeight="1" x14ac:dyDescent="0.3">
      <c r="A8" s="152">
        <v>4</v>
      </c>
      <c r="B8" s="155" t="s">
        <v>73</v>
      </c>
      <c r="C8" s="90">
        <v>0.3</v>
      </c>
      <c r="D8" s="153">
        <v>88312</v>
      </c>
      <c r="E8" s="153">
        <f t="shared" ref="E8:E26" si="2">D8*C8</f>
        <v>26493.599999999999</v>
      </c>
      <c r="F8" s="74">
        <v>8725</v>
      </c>
      <c r="G8" s="239"/>
      <c r="H8" s="240">
        <f t="shared" si="0"/>
        <v>15688</v>
      </c>
      <c r="I8" s="239">
        <v>104000</v>
      </c>
      <c r="J8" s="237">
        <f t="shared" si="1"/>
        <v>31200</v>
      </c>
    </row>
    <row r="9" spans="1:10" ht="19.5" customHeight="1" x14ac:dyDescent="0.3">
      <c r="A9" s="152">
        <v>5</v>
      </c>
      <c r="B9" s="154" t="s">
        <v>73</v>
      </c>
      <c r="C9" s="90">
        <v>1.45</v>
      </c>
      <c r="D9" s="153">
        <v>91275</v>
      </c>
      <c r="E9" s="153">
        <f t="shared" si="2"/>
        <v>132348.75</v>
      </c>
      <c r="F9" s="74">
        <v>8725</v>
      </c>
      <c r="G9" s="239"/>
      <c r="H9" s="240">
        <f t="shared" si="0"/>
        <v>12725</v>
      </c>
      <c r="I9" s="239">
        <v>104000</v>
      </c>
      <c r="J9" s="237">
        <f t="shared" si="1"/>
        <v>150800</v>
      </c>
    </row>
    <row r="10" spans="1:10" ht="19.5" customHeight="1" x14ac:dyDescent="0.3">
      <c r="A10" s="152">
        <v>6</v>
      </c>
      <c r="B10" s="155" t="s">
        <v>75</v>
      </c>
      <c r="C10" s="90">
        <v>0.5</v>
      </c>
      <c r="D10" s="153">
        <v>91275</v>
      </c>
      <c r="E10" s="153">
        <f t="shared" si="2"/>
        <v>45637.5</v>
      </c>
      <c r="F10" s="74">
        <v>8725</v>
      </c>
      <c r="G10" s="239"/>
      <c r="H10" s="240">
        <f t="shared" si="0"/>
        <v>12725</v>
      </c>
      <c r="I10" s="239">
        <v>104000</v>
      </c>
      <c r="J10" s="237">
        <f t="shared" si="1"/>
        <v>52000</v>
      </c>
    </row>
    <row r="11" spans="1:10" ht="19.5" customHeight="1" x14ac:dyDescent="0.3">
      <c r="A11" s="152">
        <v>7</v>
      </c>
      <c r="B11" s="154" t="s">
        <v>75</v>
      </c>
      <c r="C11" s="90">
        <v>1.4</v>
      </c>
      <c r="D11" s="153">
        <v>88312</v>
      </c>
      <c r="E11" s="153">
        <f t="shared" si="2"/>
        <v>123636.79999999999</v>
      </c>
      <c r="F11" s="74">
        <v>8725</v>
      </c>
      <c r="G11" s="239"/>
      <c r="H11" s="240">
        <f t="shared" si="0"/>
        <v>15688</v>
      </c>
      <c r="I11" s="239">
        <v>104000</v>
      </c>
      <c r="J11" s="237">
        <f t="shared" si="1"/>
        <v>145600</v>
      </c>
    </row>
    <row r="12" spans="1:10" x14ac:dyDescent="0.3">
      <c r="A12" s="152">
        <v>8</v>
      </c>
      <c r="B12" s="154" t="s">
        <v>76</v>
      </c>
      <c r="C12" s="90">
        <v>1.45</v>
      </c>
      <c r="D12" s="153">
        <v>91275</v>
      </c>
      <c r="E12" s="153">
        <f t="shared" si="2"/>
        <v>132348.75</v>
      </c>
      <c r="F12" s="74">
        <v>8725</v>
      </c>
      <c r="G12" s="239"/>
      <c r="H12" s="240">
        <f t="shared" si="0"/>
        <v>12725</v>
      </c>
      <c r="I12" s="239">
        <v>104000</v>
      </c>
      <c r="J12" s="237">
        <f t="shared" si="1"/>
        <v>150800</v>
      </c>
    </row>
    <row r="13" spans="1:10" x14ac:dyDescent="0.3">
      <c r="A13" s="152">
        <v>9</v>
      </c>
      <c r="B13" s="155" t="s">
        <v>76</v>
      </c>
      <c r="C13" s="90">
        <v>12.7</v>
      </c>
      <c r="D13" s="153">
        <v>88312</v>
      </c>
      <c r="E13" s="153">
        <f t="shared" si="2"/>
        <v>1121562.3999999999</v>
      </c>
      <c r="F13" s="74">
        <v>8725</v>
      </c>
      <c r="G13" s="239"/>
      <c r="H13" s="240">
        <f t="shared" si="0"/>
        <v>15688</v>
      </c>
      <c r="I13" s="239">
        <v>104000</v>
      </c>
      <c r="J13" s="237">
        <f t="shared" si="1"/>
        <v>1320800</v>
      </c>
    </row>
    <row r="14" spans="1:10" ht="19.5" customHeight="1" x14ac:dyDescent="0.3">
      <c r="A14" s="152">
        <v>10</v>
      </c>
      <c r="B14" s="154" t="s">
        <v>77</v>
      </c>
      <c r="C14" s="90">
        <v>1.5</v>
      </c>
      <c r="D14" s="153">
        <v>88312</v>
      </c>
      <c r="E14" s="153">
        <f t="shared" si="2"/>
        <v>132468</v>
      </c>
      <c r="F14" s="74">
        <v>8725</v>
      </c>
      <c r="G14" s="239"/>
      <c r="H14" s="240">
        <f t="shared" si="0"/>
        <v>15688</v>
      </c>
      <c r="I14" s="239">
        <v>104000</v>
      </c>
      <c r="J14" s="237">
        <f t="shared" si="1"/>
        <v>156000</v>
      </c>
    </row>
    <row r="15" spans="1:10" ht="19.5" customHeight="1" x14ac:dyDescent="0.3">
      <c r="A15" s="152">
        <v>11</v>
      </c>
      <c r="B15" s="154" t="s">
        <v>77</v>
      </c>
      <c r="C15" s="90">
        <v>2.4500000000000002</v>
      </c>
      <c r="D15" s="153">
        <v>91275</v>
      </c>
      <c r="E15" s="153">
        <f t="shared" si="2"/>
        <v>223623.75000000003</v>
      </c>
      <c r="F15" s="74">
        <v>8725</v>
      </c>
      <c r="G15" s="239"/>
      <c r="H15" s="240">
        <f t="shared" si="0"/>
        <v>12725</v>
      </c>
      <c r="I15" s="239">
        <v>104000</v>
      </c>
      <c r="J15" s="237">
        <f t="shared" si="1"/>
        <v>254800.00000000003</v>
      </c>
    </row>
    <row r="16" spans="1:10" ht="19.5" customHeight="1" x14ac:dyDescent="0.3">
      <c r="A16" s="152">
        <v>12</v>
      </c>
      <c r="B16" s="154" t="s">
        <v>78</v>
      </c>
      <c r="C16" s="90">
        <v>1.48</v>
      </c>
      <c r="D16" s="153">
        <v>91275</v>
      </c>
      <c r="E16" s="153">
        <f t="shared" si="2"/>
        <v>135087</v>
      </c>
      <c r="F16" s="74">
        <v>8725</v>
      </c>
      <c r="G16" s="239"/>
      <c r="H16" s="240">
        <f t="shared" si="0"/>
        <v>12725</v>
      </c>
      <c r="I16" s="239">
        <v>104000</v>
      </c>
      <c r="J16" s="237">
        <f t="shared" si="1"/>
        <v>153920</v>
      </c>
    </row>
    <row r="17" spans="1:11" ht="19.5" customHeight="1" x14ac:dyDescent="0.3">
      <c r="A17" s="152">
        <v>13</v>
      </c>
      <c r="B17" s="154" t="s">
        <v>79</v>
      </c>
      <c r="C17" s="90">
        <v>2.85</v>
      </c>
      <c r="D17" s="153">
        <v>88312</v>
      </c>
      <c r="E17" s="153">
        <f t="shared" si="2"/>
        <v>251689.2</v>
      </c>
      <c r="F17" s="74">
        <v>8725</v>
      </c>
      <c r="G17" s="239"/>
      <c r="H17" s="240">
        <f t="shared" si="0"/>
        <v>15688</v>
      </c>
      <c r="I17" s="239">
        <v>104000</v>
      </c>
      <c r="J17" s="237">
        <f t="shared" si="1"/>
        <v>296400</v>
      </c>
    </row>
    <row r="18" spans="1:11" ht="19.5" customHeight="1" x14ac:dyDescent="0.3">
      <c r="A18" s="152">
        <v>14</v>
      </c>
      <c r="B18" s="154" t="s">
        <v>80</v>
      </c>
      <c r="C18" s="90">
        <v>1.33</v>
      </c>
      <c r="D18" s="153">
        <v>91275</v>
      </c>
      <c r="E18" s="153">
        <f t="shared" si="2"/>
        <v>121395.75</v>
      </c>
      <c r="F18" s="74">
        <v>8725</v>
      </c>
      <c r="G18" s="239"/>
      <c r="H18" s="240">
        <f t="shared" si="0"/>
        <v>12725</v>
      </c>
      <c r="I18" s="239">
        <v>104000</v>
      </c>
      <c r="J18" s="237">
        <f t="shared" si="1"/>
        <v>138320</v>
      </c>
    </row>
    <row r="19" spans="1:11" ht="19.5" customHeight="1" x14ac:dyDescent="0.3">
      <c r="A19" s="152">
        <v>15</v>
      </c>
      <c r="B19" s="154" t="s">
        <v>81</v>
      </c>
      <c r="C19" s="90">
        <v>2.2000000000000002</v>
      </c>
      <c r="D19" s="153">
        <v>88312</v>
      </c>
      <c r="E19" s="153">
        <f t="shared" si="2"/>
        <v>194286.40000000002</v>
      </c>
      <c r="F19" s="74">
        <v>8725</v>
      </c>
      <c r="G19" s="239"/>
      <c r="H19" s="240">
        <f t="shared" si="0"/>
        <v>15688</v>
      </c>
      <c r="I19" s="239">
        <v>104000</v>
      </c>
      <c r="J19" s="237">
        <f t="shared" si="1"/>
        <v>228800.00000000003</v>
      </c>
    </row>
    <row r="20" spans="1:11" ht="19.5" customHeight="1" x14ac:dyDescent="0.3">
      <c r="A20" s="152">
        <v>16</v>
      </c>
      <c r="B20" s="154" t="s">
        <v>81</v>
      </c>
      <c r="C20" s="90">
        <v>1.4</v>
      </c>
      <c r="D20" s="153">
        <v>91275</v>
      </c>
      <c r="E20" s="153">
        <f t="shared" si="2"/>
        <v>127784.99999999999</v>
      </c>
      <c r="F20" s="74">
        <v>8725</v>
      </c>
      <c r="G20" s="239"/>
      <c r="H20" s="240">
        <f t="shared" si="0"/>
        <v>12725</v>
      </c>
      <c r="I20" s="239">
        <v>104000</v>
      </c>
      <c r="J20" s="237">
        <f t="shared" si="1"/>
        <v>145600</v>
      </c>
    </row>
    <row r="21" spans="1:11" ht="19.5" customHeight="1" x14ac:dyDescent="0.3">
      <c r="A21" s="152">
        <v>17</v>
      </c>
      <c r="B21" s="154" t="s">
        <v>83</v>
      </c>
      <c r="C21" s="90">
        <v>0.5</v>
      </c>
      <c r="D21" s="153">
        <v>88312</v>
      </c>
      <c r="E21" s="153">
        <f>D21*C21</f>
        <v>44156</v>
      </c>
      <c r="F21" s="74">
        <v>8725</v>
      </c>
      <c r="G21" s="239"/>
      <c r="H21" s="240">
        <f t="shared" si="0"/>
        <v>15688</v>
      </c>
      <c r="I21" s="239">
        <v>104000</v>
      </c>
      <c r="J21" s="237">
        <f t="shared" si="1"/>
        <v>52000</v>
      </c>
    </row>
    <row r="22" spans="1:11" ht="19.5" customHeight="1" x14ac:dyDescent="0.3">
      <c r="A22" s="152">
        <v>18</v>
      </c>
      <c r="B22" s="154" t="s">
        <v>16</v>
      </c>
      <c r="C22" s="90">
        <v>1</v>
      </c>
      <c r="D22" s="153">
        <v>88312</v>
      </c>
      <c r="E22" s="153">
        <f t="shared" si="2"/>
        <v>88312</v>
      </c>
      <c r="F22" s="74">
        <v>8725</v>
      </c>
      <c r="G22" s="239"/>
      <c r="H22" s="240">
        <f t="shared" si="0"/>
        <v>15688</v>
      </c>
      <c r="I22" s="239">
        <v>104000</v>
      </c>
      <c r="J22" s="237">
        <f t="shared" si="1"/>
        <v>104000</v>
      </c>
    </row>
    <row r="23" spans="1:11" ht="16.5" customHeight="1" x14ac:dyDescent="0.3">
      <c r="A23" s="152">
        <v>19</v>
      </c>
      <c r="B23" s="154" t="s">
        <v>82</v>
      </c>
      <c r="C23" s="90">
        <v>1</v>
      </c>
      <c r="D23" s="153">
        <v>91275</v>
      </c>
      <c r="E23" s="153">
        <f t="shared" si="2"/>
        <v>91275</v>
      </c>
      <c r="F23" s="74">
        <v>8725</v>
      </c>
      <c r="G23" s="239"/>
      <c r="H23" s="240">
        <f t="shared" si="0"/>
        <v>12725</v>
      </c>
      <c r="I23" s="239">
        <v>104000</v>
      </c>
      <c r="J23" s="237">
        <f t="shared" si="1"/>
        <v>104000</v>
      </c>
    </row>
    <row r="24" spans="1:11" ht="19.5" customHeight="1" x14ac:dyDescent="0.3">
      <c r="A24" s="152">
        <v>20</v>
      </c>
      <c r="B24" s="154" t="s">
        <v>17</v>
      </c>
      <c r="C24" s="90">
        <v>1</v>
      </c>
      <c r="D24" s="153">
        <v>91275</v>
      </c>
      <c r="E24" s="153">
        <f t="shared" si="2"/>
        <v>91275</v>
      </c>
      <c r="F24" s="74">
        <v>8725</v>
      </c>
      <c r="G24" s="239"/>
      <c r="H24" s="240">
        <f t="shared" si="0"/>
        <v>12725</v>
      </c>
      <c r="I24" s="239">
        <v>104000</v>
      </c>
      <c r="J24" s="237">
        <f t="shared" si="1"/>
        <v>104000</v>
      </c>
    </row>
    <row r="25" spans="1:11" ht="18" customHeight="1" x14ac:dyDescent="0.3">
      <c r="A25" s="152">
        <v>21</v>
      </c>
      <c r="B25" s="154" t="s">
        <v>23</v>
      </c>
      <c r="C25" s="90">
        <v>2</v>
      </c>
      <c r="D25" s="153">
        <v>91275</v>
      </c>
      <c r="E25" s="153">
        <f t="shared" si="2"/>
        <v>182550</v>
      </c>
      <c r="F25" s="74">
        <v>8725</v>
      </c>
      <c r="G25" s="239"/>
      <c r="H25" s="240">
        <f t="shared" si="0"/>
        <v>12725</v>
      </c>
      <c r="I25" s="239">
        <v>104000</v>
      </c>
      <c r="J25" s="237">
        <f t="shared" si="1"/>
        <v>208000</v>
      </c>
    </row>
    <row r="26" spans="1:11" ht="16.5" customHeight="1" x14ac:dyDescent="0.3">
      <c r="A26" s="152">
        <v>22</v>
      </c>
      <c r="B26" s="154" t="s">
        <v>24</v>
      </c>
      <c r="C26" s="90">
        <v>2</v>
      </c>
      <c r="D26" s="153">
        <v>88312</v>
      </c>
      <c r="E26" s="153">
        <f t="shared" si="2"/>
        <v>176624</v>
      </c>
      <c r="F26" s="74">
        <v>8725</v>
      </c>
      <c r="G26" s="239"/>
      <c r="H26" s="240">
        <f t="shared" si="0"/>
        <v>15688</v>
      </c>
      <c r="I26" s="239">
        <v>104000</v>
      </c>
      <c r="J26" s="237">
        <f t="shared" si="1"/>
        <v>208000</v>
      </c>
    </row>
    <row r="27" spans="1:11" ht="16.5" customHeight="1" x14ac:dyDescent="0.3">
      <c r="A27" s="152">
        <v>23</v>
      </c>
      <c r="B27" s="154" t="s">
        <v>93</v>
      </c>
      <c r="C27" s="90">
        <v>0.5</v>
      </c>
      <c r="D27" s="153"/>
      <c r="E27" s="153"/>
      <c r="F27" s="74"/>
      <c r="G27" s="239"/>
      <c r="H27" s="240"/>
      <c r="I27" s="239">
        <v>104000</v>
      </c>
      <c r="J27" s="237">
        <f t="shared" si="1"/>
        <v>52000</v>
      </c>
    </row>
    <row r="28" spans="1:11" ht="23.25" customHeight="1" x14ac:dyDescent="0.3">
      <c r="A28" s="312" t="s">
        <v>25</v>
      </c>
      <c r="B28" s="312"/>
      <c r="C28" s="236">
        <f>SUM(C5:C27)</f>
        <v>42.01</v>
      </c>
      <c r="D28" s="153"/>
      <c r="E28" s="156">
        <f>SUM(E5:E26)</f>
        <v>3774681.9</v>
      </c>
      <c r="F28" s="74"/>
      <c r="G28" s="241"/>
      <c r="H28" s="242"/>
      <c r="I28" s="243"/>
      <c r="J28" s="244">
        <f>SUM(J5:J27)</f>
        <v>4422040</v>
      </c>
    </row>
    <row r="29" spans="1:11" x14ac:dyDescent="0.3">
      <c r="A29" s="150"/>
      <c r="B29" s="150"/>
      <c r="C29" s="3"/>
      <c r="E29" s="245">
        <f>E28*12</f>
        <v>45296182.799999997</v>
      </c>
    </row>
    <row r="30" spans="1:11" ht="45.75" customHeight="1" x14ac:dyDescent="0.3">
      <c r="A30" s="317" t="s">
        <v>218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</row>
  </sheetData>
  <sheetProtection selectLockedCells="1" selectUnlockedCells="1"/>
  <mergeCells count="4">
    <mergeCell ref="A28:B28"/>
    <mergeCell ref="I1:J1"/>
    <mergeCell ref="A2:J2"/>
    <mergeCell ref="A30:K30"/>
  </mergeCells>
  <pageMargins left="0.47" right="0.25" top="0.41" bottom="0.31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5" workbookViewId="0">
      <selection activeCell="P45" sqref="P45"/>
    </sheetView>
  </sheetViews>
  <sheetFormatPr defaultRowHeight="16.5" x14ac:dyDescent="0.3"/>
  <cols>
    <col min="1" max="1" width="4.5703125" style="49" customWidth="1"/>
    <col min="2" max="2" width="32.85546875" style="6" customWidth="1"/>
    <col min="3" max="3" width="12.28515625" style="49" customWidth="1"/>
    <col min="4" max="4" width="10" style="49" customWidth="1"/>
    <col min="5" max="5" width="8.85546875" style="49" customWidth="1"/>
    <col min="6" max="6" width="13" style="3" hidden="1" customWidth="1"/>
    <col min="7" max="7" width="16.5703125" style="3" hidden="1" customWidth="1"/>
    <col min="8" max="8" width="9.140625" style="49" hidden="1" customWidth="1"/>
    <col min="9" max="9" width="12.140625" style="49" hidden="1" customWidth="1"/>
    <col min="10" max="10" width="0.85546875" style="199" hidden="1" customWidth="1"/>
    <col min="11" max="11" width="11.7109375" style="49" customWidth="1"/>
    <col min="12" max="12" width="15.42578125" style="49" customWidth="1"/>
    <col min="13" max="16384" width="9.140625" style="6"/>
  </cols>
  <sheetData>
    <row r="1" spans="1:12" ht="62.25" customHeight="1" x14ac:dyDescent="0.3">
      <c r="K1" s="313" t="s">
        <v>227</v>
      </c>
      <c r="L1" s="314"/>
    </row>
    <row r="2" spans="1:12" ht="54.75" customHeight="1" x14ac:dyDescent="0.3">
      <c r="A2" s="321" t="s">
        <v>237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57" x14ac:dyDescent="0.3">
      <c r="A3" s="51" t="s">
        <v>0</v>
      </c>
      <c r="B3" s="51" t="s">
        <v>113</v>
      </c>
      <c r="C3" s="51" t="s">
        <v>172</v>
      </c>
      <c r="D3" s="51" t="s">
        <v>171</v>
      </c>
      <c r="E3" s="51" t="s">
        <v>171</v>
      </c>
      <c r="F3" s="189" t="s">
        <v>84</v>
      </c>
      <c r="G3" s="189" t="s">
        <v>141</v>
      </c>
      <c r="H3" s="196"/>
      <c r="I3" s="196"/>
      <c r="J3" s="78"/>
      <c r="K3" s="189" t="s">
        <v>84</v>
      </c>
      <c r="L3" s="191" t="s">
        <v>213</v>
      </c>
    </row>
    <row r="4" spans="1:12" ht="14.25" customHeight="1" x14ac:dyDescent="0.3">
      <c r="A4" s="85">
        <v>1</v>
      </c>
      <c r="B4" s="85">
        <v>2</v>
      </c>
      <c r="C4" s="85">
        <v>3</v>
      </c>
      <c r="D4" s="85">
        <v>4</v>
      </c>
      <c r="E4" s="85">
        <v>5</v>
      </c>
      <c r="F4" s="158">
        <v>5</v>
      </c>
      <c r="G4" s="158">
        <v>6</v>
      </c>
      <c r="H4" s="188"/>
      <c r="I4" s="188"/>
      <c r="J4" s="78"/>
      <c r="K4" s="188">
        <v>6</v>
      </c>
      <c r="L4" s="196">
        <v>7</v>
      </c>
    </row>
    <row r="5" spans="1:12" ht="17.25" customHeight="1" x14ac:dyDescent="0.3">
      <c r="A5" s="152">
        <v>1</v>
      </c>
      <c r="B5" s="155" t="s">
        <v>2</v>
      </c>
      <c r="C5" s="152">
        <v>1</v>
      </c>
      <c r="D5" s="152">
        <v>1</v>
      </c>
      <c r="E5" s="152">
        <f>C5*D5</f>
        <v>1</v>
      </c>
      <c r="F5" s="153">
        <v>150000</v>
      </c>
      <c r="G5" s="153">
        <f t="shared" ref="G5:G20" si="0">F5*D5*C5</f>
        <v>150000</v>
      </c>
      <c r="H5" s="238">
        <v>0.08</v>
      </c>
      <c r="I5" s="239">
        <f>F5*H5</f>
        <v>12000</v>
      </c>
      <c r="J5" s="240">
        <f>K5-F5</f>
        <v>12000</v>
      </c>
      <c r="K5" s="144">
        <f>F5*H5+F5</f>
        <v>162000</v>
      </c>
      <c r="L5" s="144">
        <f>E5*K5</f>
        <v>162000</v>
      </c>
    </row>
    <row r="6" spans="1:12" ht="24" customHeight="1" x14ac:dyDescent="0.3">
      <c r="A6" s="251">
        <v>2</v>
      </c>
      <c r="B6" s="155" t="s">
        <v>3</v>
      </c>
      <c r="C6" s="152">
        <v>1</v>
      </c>
      <c r="D6" s="152">
        <v>1</v>
      </c>
      <c r="E6" s="152">
        <f t="shared" ref="E6:E45" si="1">C6*D6</f>
        <v>1</v>
      </c>
      <c r="F6" s="153">
        <v>98312</v>
      </c>
      <c r="G6" s="153">
        <f t="shared" si="0"/>
        <v>98312</v>
      </c>
      <c r="H6" s="238">
        <v>0.08</v>
      </c>
      <c r="I6" s="239">
        <f t="shared" ref="I6:I7" si="2">F6*H6</f>
        <v>7864.96</v>
      </c>
      <c r="J6" s="240">
        <f t="shared" ref="J6:J44" si="3">K6-F6</f>
        <v>8688</v>
      </c>
      <c r="K6" s="144">
        <v>107000</v>
      </c>
      <c r="L6" s="144">
        <f t="shared" ref="L6:L45" si="4">E6*K6</f>
        <v>107000</v>
      </c>
    </row>
    <row r="7" spans="1:12" ht="42.75" customHeight="1" x14ac:dyDescent="0.3">
      <c r="A7" s="152">
        <v>3</v>
      </c>
      <c r="B7" s="155" t="s">
        <v>4</v>
      </c>
      <c r="C7" s="251">
        <v>1</v>
      </c>
      <c r="D7" s="152">
        <v>1</v>
      </c>
      <c r="E7" s="152">
        <f t="shared" si="1"/>
        <v>1</v>
      </c>
      <c r="F7" s="153">
        <v>101275</v>
      </c>
      <c r="G7" s="153">
        <f t="shared" si="0"/>
        <v>101275</v>
      </c>
      <c r="H7" s="238">
        <v>0.08</v>
      </c>
      <c r="I7" s="239">
        <f t="shared" si="2"/>
        <v>8102</v>
      </c>
      <c r="J7" s="240">
        <f t="shared" si="3"/>
        <v>8725</v>
      </c>
      <c r="K7" s="144">
        <v>110000</v>
      </c>
      <c r="L7" s="144">
        <f t="shared" si="4"/>
        <v>110000</v>
      </c>
    </row>
    <row r="8" spans="1:12" x14ac:dyDescent="0.3">
      <c r="A8" s="251">
        <v>4</v>
      </c>
      <c r="B8" s="155" t="s">
        <v>5</v>
      </c>
      <c r="C8" s="251">
        <v>1</v>
      </c>
      <c r="D8" s="152">
        <v>1</v>
      </c>
      <c r="E8" s="152">
        <f t="shared" si="1"/>
        <v>1</v>
      </c>
      <c r="F8" s="153">
        <v>91275</v>
      </c>
      <c r="G8" s="153">
        <f t="shared" si="0"/>
        <v>91275</v>
      </c>
      <c r="H8" s="74">
        <v>8725</v>
      </c>
      <c r="I8" s="239"/>
      <c r="J8" s="240">
        <f t="shared" si="3"/>
        <v>12725</v>
      </c>
      <c r="K8" s="144">
        <v>104000</v>
      </c>
      <c r="L8" s="144">
        <f t="shared" si="4"/>
        <v>104000</v>
      </c>
    </row>
    <row r="9" spans="1:12" x14ac:dyDescent="0.3">
      <c r="A9" s="152">
        <v>5</v>
      </c>
      <c r="B9" s="155" t="s">
        <v>174</v>
      </c>
      <c r="C9" s="251">
        <v>1</v>
      </c>
      <c r="D9" s="152">
        <v>1</v>
      </c>
      <c r="E9" s="152">
        <f t="shared" si="1"/>
        <v>1</v>
      </c>
      <c r="F9" s="153">
        <v>91275</v>
      </c>
      <c r="G9" s="153">
        <f t="shared" si="0"/>
        <v>91275</v>
      </c>
      <c r="H9" s="74">
        <v>8725</v>
      </c>
      <c r="I9" s="239"/>
      <c r="J9" s="240">
        <f t="shared" si="3"/>
        <v>12725</v>
      </c>
      <c r="K9" s="144">
        <v>104000</v>
      </c>
      <c r="L9" s="144">
        <f t="shared" si="4"/>
        <v>104000</v>
      </c>
    </row>
    <row r="10" spans="1:12" ht="18.75" customHeight="1" x14ac:dyDescent="0.3">
      <c r="A10" s="251">
        <v>6</v>
      </c>
      <c r="B10" s="155" t="s">
        <v>6</v>
      </c>
      <c r="C10" s="251">
        <v>1</v>
      </c>
      <c r="D10" s="152">
        <v>1</v>
      </c>
      <c r="E10" s="152">
        <f t="shared" si="1"/>
        <v>1</v>
      </c>
      <c r="F10" s="153">
        <v>91275</v>
      </c>
      <c r="G10" s="153">
        <f t="shared" si="0"/>
        <v>91275</v>
      </c>
      <c r="H10" s="74">
        <v>8725</v>
      </c>
      <c r="I10" s="239"/>
      <c r="J10" s="240">
        <f t="shared" si="3"/>
        <v>12725</v>
      </c>
      <c r="K10" s="144">
        <v>104000</v>
      </c>
      <c r="L10" s="144">
        <f t="shared" si="4"/>
        <v>104000</v>
      </c>
    </row>
    <row r="11" spans="1:12" ht="18.75" customHeight="1" x14ac:dyDescent="0.3">
      <c r="A11" s="152">
        <v>7</v>
      </c>
      <c r="B11" s="155" t="s">
        <v>7</v>
      </c>
      <c r="C11" s="152">
        <v>1</v>
      </c>
      <c r="D11" s="152">
        <v>1</v>
      </c>
      <c r="E11" s="152">
        <f t="shared" si="1"/>
        <v>1</v>
      </c>
      <c r="F11" s="153">
        <v>88312</v>
      </c>
      <c r="G11" s="153">
        <f t="shared" si="0"/>
        <v>88312</v>
      </c>
      <c r="H11" s="74">
        <v>8725</v>
      </c>
      <c r="I11" s="239"/>
      <c r="J11" s="240">
        <f t="shared" si="3"/>
        <v>21688</v>
      </c>
      <c r="K11" s="144">
        <v>110000</v>
      </c>
      <c r="L11" s="144">
        <f t="shared" si="4"/>
        <v>110000</v>
      </c>
    </row>
    <row r="12" spans="1:12" ht="18.75" customHeight="1" x14ac:dyDescent="0.3">
      <c r="A12" s="251">
        <v>8</v>
      </c>
      <c r="B12" s="154" t="s">
        <v>8</v>
      </c>
      <c r="C12" s="152">
        <v>1</v>
      </c>
      <c r="D12" s="152">
        <v>1</v>
      </c>
      <c r="E12" s="152">
        <f t="shared" si="1"/>
        <v>1</v>
      </c>
      <c r="F12" s="153">
        <v>91275</v>
      </c>
      <c r="G12" s="153">
        <f t="shared" si="0"/>
        <v>91275</v>
      </c>
      <c r="H12" s="74">
        <v>8725</v>
      </c>
      <c r="I12" s="239"/>
      <c r="J12" s="240">
        <f t="shared" si="3"/>
        <v>12725</v>
      </c>
      <c r="K12" s="144">
        <v>104000</v>
      </c>
      <c r="L12" s="144">
        <f t="shared" si="4"/>
        <v>104000</v>
      </c>
    </row>
    <row r="13" spans="1:12" ht="18.75" customHeight="1" x14ac:dyDescent="0.3">
      <c r="A13" s="152">
        <v>9</v>
      </c>
      <c r="B13" s="154" t="s">
        <v>9</v>
      </c>
      <c r="C13" s="152">
        <v>1</v>
      </c>
      <c r="D13" s="152">
        <v>1</v>
      </c>
      <c r="E13" s="152">
        <f t="shared" si="1"/>
        <v>1</v>
      </c>
      <c r="F13" s="153">
        <v>91275</v>
      </c>
      <c r="G13" s="153">
        <f t="shared" si="0"/>
        <v>91275</v>
      </c>
      <c r="H13" s="74">
        <v>8725</v>
      </c>
      <c r="I13" s="239"/>
      <c r="J13" s="240">
        <f t="shared" si="3"/>
        <v>12725</v>
      </c>
      <c r="K13" s="144">
        <v>104000</v>
      </c>
      <c r="L13" s="144">
        <f t="shared" si="4"/>
        <v>104000</v>
      </c>
    </row>
    <row r="14" spans="1:12" ht="18.75" customHeight="1" x14ac:dyDescent="0.3">
      <c r="A14" s="251">
        <v>10</v>
      </c>
      <c r="B14" s="155" t="s">
        <v>10</v>
      </c>
      <c r="C14" s="152">
        <v>1</v>
      </c>
      <c r="D14" s="152">
        <v>1</v>
      </c>
      <c r="E14" s="152">
        <f t="shared" si="1"/>
        <v>1</v>
      </c>
      <c r="F14" s="153">
        <v>91275</v>
      </c>
      <c r="G14" s="153">
        <f t="shared" si="0"/>
        <v>91275</v>
      </c>
      <c r="H14" s="74">
        <v>8725</v>
      </c>
      <c r="I14" s="239"/>
      <c r="J14" s="240">
        <f t="shared" si="3"/>
        <v>12725</v>
      </c>
      <c r="K14" s="144">
        <v>104000</v>
      </c>
      <c r="L14" s="144">
        <f t="shared" si="4"/>
        <v>104000</v>
      </c>
    </row>
    <row r="15" spans="1:12" ht="18.75" customHeight="1" x14ac:dyDescent="0.3">
      <c r="A15" s="152">
        <v>11</v>
      </c>
      <c r="B15" s="155" t="s">
        <v>11</v>
      </c>
      <c r="C15" s="152">
        <v>1</v>
      </c>
      <c r="D15" s="152">
        <v>1</v>
      </c>
      <c r="E15" s="152">
        <f t="shared" si="1"/>
        <v>1</v>
      </c>
      <c r="F15" s="153">
        <v>91275</v>
      </c>
      <c r="G15" s="153">
        <f t="shared" si="0"/>
        <v>91275</v>
      </c>
      <c r="H15" s="74">
        <v>8725</v>
      </c>
      <c r="I15" s="239"/>
      <c r="J15" s="240">
        <f t="shared" si="3"/>
        <v>12725</v>
      </c>
      <c r="K15" s="144">
        <v>104000</v>
      </c>
      <c r="L15" s="144">
        <f t="shared" si="4"/>
        <v>104000</v>
      </c>
    </row>
    <row r="16" spans="1:12" ht="18.75" customHeight="1" x14ac:dyDescent="0.3">
      <c r="A16" s="251">
        <v>12</v>
      </c>
      <c r="B16" s="155" t="s">
        <v>12</v>
      </c>
      <c r="C16" s="152">
        <v>1</v>
      </c>
      <c r="D16" s="152">
        <v>1</v>
      </c>
      <c r="E16" s="152">
        <f t="shared" si="1"/>
        <v>1</v>
      </c>
      <c r="F16" s="153">
        <v>91275</v>
      </c>
      <c r="G16" s="153">
        <f t="shared" si="0"/>
        <v>91275</v>
      </c>
      <c r="H16" s="74">
        <v>8725</v>
      </c>
      <c r="I16" s="239"/>
      <c r="J16" s="240">
        <f t="shared" si="3"/>
        <v>12725</v>
      </c>
      <c r="K16" s="144">
        <v>104000</v>
      </c>
      <c r="L16" s="144">
        <f t="shared" si="4"/>
        <v>104000</v>
      </c>
    </row>
    <row r="17" spans="1:12" ht="18.75" customHeight="1" x14ac:dyDescent="0.3">
      <c r="A17" s="152">
        <v>13</v>
      </c>
      <c r="B17" s="155" t="s">
        <v>13</v>
      </c>
      <c r="C17" s="152">
        <v>1</v>
      </c>
      <c r="D17" s="152">
        <v>1</v>
      </c>
      <c r="E17" s="152">
        <f t="shared" si="1"/>
        <v>1</v>
      </c>
      <c r="F17" s="153">
        <v>91275</v>
      </c>
      <c r="G17" s="153">
        <f t="shared" si="0"/>
        <v>91275</v>
      </c>
      <c r="H17" s="74">
        <v>8725</v>
      </c>
      <c r="I17" s="239"/>
      <c r="J17" s="240">
        <f t="shared" si="3"/>
        <v>12725</v>
      </c>
      <c r="K17" s="144">
        <v>104000</v>
      </c>
      <c r="L17" s="144">
        <f t="shared" si="4"/>
        <v>104000</v>
      </c>
    </row>
    <row r="18" spans="1:12" ht="18.75" customHeight="1" x14ac:dyDescent="0.3">
      <c r="A18" s="251">
        <v>14</v>
      </c>
      <c r="B18" s="155" t="s">
        <v>13</v>
      </c>
      <c r="C18" s="152">
        <v>1</v>
      </c>
      <c r="D18" s="152">
        <v>0.5</v>
      </c>
      <c r="E18" s="152">
        <f t="shared" si="1"/>
        <v>0.5</v>
      </c>
      <c r="F18" s="153">
        <v>91275</v>
      </c>
      <c r="G18" s="153">
        <f t="shared" si="0"/>
        <v>45637.5</v>
      </c>
      <c r="H18" s="74">
        <v>8725</v>
      </c>
      <c r="I18" s="239"/>
      <c r="J18" s="240">
        <f t="shared" si="3"/>
        <v>12725</v>
      </c>
      <c r="K18" s="144">
        <v>104000</v>
      </c>
      <c r="L18" s="144">
        <f t="shared" si="4"/>
        <v>52000</v>
      </c>
    </row>
    <row r="19" spans="1:12" ht="26.25" customHeight="1" x14ac:dyDescent="0.3">
      <c r="A19" s="152">
        <v>15</v>
      </c>
      <c r="B19" s="155" t="s">
        <v>176</v>
      </c>
      <c r="C19" s="152">
        <v>1</v>
      </c>
      <c r="D19" s="152">
        <v>1</v>
      </c>
      <c r="E19" s="152">
        <f t="shared" si="1"/>
        <v>1</v>
      </c>
      <c r="F19" s="153">
        <v>91275</v>
      </c>
      <c r="G19" s="153">
        <f t="shared" si="0"/>
        <v>91275</v>
      </c>
      <c r="H19" s="74">
        <v>8725</v>
      </c>
      <c r="I19" s="239"/>
      <c r="J19" s="240">
        <f t="shared" si="3"/>
        <v>12725</v>
      </c>
      <c r="K19" s="144">
        <v>104000</v>
      </c>
      <c r="L19" s="144">
        <f t="shared" si="4"/>
        <v>104000</v>
      </c>
    </row>
    <row r="20" spans="1:12" x14ac:dyDescent="0.3">
      <c r="A20" s="251">
        <v>16</v>
      </c>
      <c r="B20" s="155" t="s">
        <v>14</v>
      </c>
      <c r="C20" s="152">
        <v>1</v>
      </c>
      <c r="D20" s="152">
        <v>1</v>
      </c>
      <c r="E20" s="152">
        <f t="shared" si="1"/>
        <v>1</v>
      </c>
      <c r="F20" s="153">
        <v>91275</v>
      </c>
      <c r="G20" s="153">
        <f t="shared" si="0"/>
        <v>91275</v>
      </c>
      <c r="H20" s="74">
        <v>8725</v>
      </c>
      <c r="I20" s="239"/>
      <c r="J20" s="240">
        <f t="shared" si="3"/>
        <v>12725</v>
      </c>
      <c r="K20" s="144">
        <v>104000</v>
      </c>
      <c r="L20" s="144">
        <f t="shared" si="4"/>
        <v>104000</v>
      </c>
    </row>
    <row r="21" spans="1:12" x14ac:dyDescent="0.3">
      <c r="A21" s="152">
        <v>17</v>
      </c>
      <c r="B21" s="155" t="s">
        <v>202</v>
      </c>
      <c r="C21" s="152">
        <v>1</v>
      </c>
      <c r="D21" s="152">
        <v>0.5</v>
      </c>
      <c r="E21" s="152">
        <f t="shared" si="1"/>
        <v>0.5</v>
      </c>
      <c r="F21" s="153"/>
      <c r="G21" s="153"/>
      <c r="H21" s="74"/>
      <c r="I21" s="239"/>
      <c r="J21" s="240"/>
      <c r="K21" s="144">
        <v>104000</v>
      </c>
      <c r="L21" s="144">
        <f t="shared" si="4"/>
        <v>52000</v>
      </c>
    </row>
    <row r="22" spans="1:12" x14ac:dyDescent="0.3">
      <c r="A22" s="251">
        <v>18</v>
      </c>
      <c r="B22" s="155" t="s">
        <v>15</v>
      </c>
      <c r="C22" s="152">
        <v>1</v>
      </c>
      <c r="D22" s="152">
        <v>1</v>
      </c>
      <c r="E22" s="152">
        <f t="shared" si="1"/>
        <v>1</v>
      </c>
      <c r="F22" s="153">
        <v>98312</v>
      </c>
      <c r="G22" s="153">
        <f t="shared" ref="G22:G44" si="5">F22*D22*C22</f>
        <v>98312</v>
      </c>
      <c r="H22" s="238">
        <v>0.08</v>
      </c>
      <c r="I22" s="239">
        <f>F22*H22</f>
        <v>7864.96</v>
      </c>
      <c r="J22" s="240">
        <f t="shared" si="3"/>
        <v>11688</v>
      </c>
      <c r="K22" s="144">
        <v>110000</v>
      </c>
      <c r="L22" s="144">
        <f t="shared" si="4"/>
        <v>110000</v>
      </c>
    </row>
    <row r="23" spans="1:12" x14ac:dyDescent="0.3">
      <c r="A23" s="152">
        <v>19</v>
      </c>
      <c r="B23" s="155" t="s">
        <v>16</v>
      </c>
      <c r="C23" s="152">
        <v>1</v>
      </c>
      <c r="D23" s="152">
        <v>1</v>
      </c>
      <c r="E23" s="152">
        <f t="shared" si="1"/>
        <v>1</v>
      </c>
      <c r="F23" s="153">
        <v>91275</v>
      </c>
      <c r="G23" s="153">
        <f t="shared" si="5"/>
        <v>91275</v>
      </c>
      <c r="H23" s="74">
        <v>8725</v>
      </c>
      <c r="I23" s="239"/>
      <c r="J23" s="240">
        <f t="shared" si="3"/>
        <v>12725</v>
      </c>
      <c r="K23" s="144">
        <v>104000</v>
      </c>
      <c r="L23" s="144">
        <f t="shared" si="4"/>
        <v>104000</v>
      </c>
    </row>
    <row r="24" spans="1:12" x14ac:dyDescent="0.3">
      <c r="A24" s="251">
        <v>20</v>
      </c>
      <c r="B24" s="155" t="s">
        <v>17</v>
      </c>
      <c r="C24" s="152">
        <v>1</v>
      </c>
      <c r="D24" s="152">
        <v>1</v>
      </c>
      <c r="E24" s="152">
        <f t="shared" si="1"/>
        <v>1</v>
      </c>
      <c r="F24" s="153">
        <v>91275</v>
      </c>
      <c r="G24" s="153">
        <f t="shared" si="5"/>
        <v>91275</v>
      </c>
      <c r="H24" s="74">
        <v>8725</v>
      </c>
      <c r="I24" s="239"/>
      <c r="J24" s="240">
        <f t="shared" si="3"/>
        <v>12725</v>
      </c>
      <c r="K24" s="144">
        <v>104000</v>
      </c>
      <c r="L24" s="144">
        <f t="shared" si="4"/>
        <v>104000</v>
      </c>
    </row>
    <row r="25" spans="1:12" x14ac:dyDescent="0.3">
      <c r="A25" s="152">
        <v>21</v>
      </c>
      <c r="B25" s="155" t="s">
        <v>17</v>
      </c>
      <c r="C25" s="152">
        <v>1</v>
      </c>
      <c r="D25" s="152">
        <v>1</v>
      </c>
      <c r="E25" s="152">
        <f t="shared" si="1"/>
        <v>1</v>
      </c>
      <c r="F25" s="153">
        <v>91275</v>
      </c>
      <c r="G25" s="153">
        <f t="shared" si="5"/>
        <v>91275</v>
      </c>
      <c r="H25" s="74">
        <v>8725</v>
      </c>
      <c r="I25" s="239"/>
      <c r="J25" s="240">
        <f t="shared" si="3"/>
        <v>12725</v>
      </c>
      <c r="K25" s="144">
        <v>104000</v>
      </c>
      <c r="L25" s="144">
        <f t="shared" si="4"/>
        <v>104000</v>
      </c>
    </row>
    <row r="26" spans="1:12" ht="32.25" customHeight="1" x14ac:dyDescent="0.3">
      <c r="A26" s="251">
        <v>22</v>
      </c>
      <c r="B26" s="155" t="s">
        <v>18</v>
      </c>
      <c r="C26" s="152">
        <v>1</v>
      </c>
      <c r="D26" s="152">
        <v>0.5</v>
      </c>
      <c r="E26" s="152">
        <f t="shared" si="1"/>
        <v>0.5</v>
      </c>
      <c r="F26" s="153">
        <v>88312</v>
      </c>
      <c r="G26" s="153">
        <f t="shared" si="5"/>
        <v>44156</v>
      </c>
      <c r="H26" s="74">
        <v>8725</v>
      </c>
      <c r="I26" s="239"/>
      <c r="J26" s="240">
        <f t="shared" si="3"/>
        <v>15688</v>
      </c>
      <c r="K26" s="144">
        <v>104000</v>
      </c>
      <c r="L26" s="144">
        <f t="shared" si="4"/>
        <v>52000</v>
      </c>
    </row>
    <row r="27" spans="1:12" ht="18" customHeight="1" x14ac:dyDescent="0.3">
      <c r="A27" s="152">
        <v>23</v>
      </c>
      <c r="B27" s="154" t="s">
        <v>19</v>
      </c>
      <c r="C27" s="152">
        <v>1</v>
      </c>
      <c r="D27" s="152">
        <v>0.5</v>
      </c>
      <c r="E27" s="152">
        <f t="shared" si="1"/>
        <v>0.5</v>
      </c>
      <c r="F27" s="153">
        <v>91275</v>
      </c>
      <c r="G27" s="153">
        <f t="shared" si="5"/>
        <v>45637.5</v>
      </c>
      <c r="H27" s="74">
        <v>8725</v>
      </c>
      <c r="I27" s="239"/>
      <c r="J27" s="240">
        <f t="shared" si="3"/>
        <v>12725</v>
      </c>
      <c r="K27" s="144">
        <v>104000</v>
      </c>
      <c r="L27" s="144">
        <f t="shared" si="4"/>
        <v>52000</v>
      </c>
    </row>
    <row r="28" spans="1:12" ht="18" customHeight="1" x14ac:dyDescent="0.3">
      <c r="A28" s="251">
        <v>24</v>
      </c>
      <c r="B28" s="154" t="s">
        <v>20</v>
      </c>
      <c r="C28" s="152">
        <v>1</v>
      </c>
      <c r="D28" s="152">
        <v>1</v>
      </c>
      <c r="E28" s="152">
        <f t="shared" si="1"/>
        <v>1</v>
      </c>
      <c r="F28" s="153">
        <v>91275</v>
      </c>
      <c r="G28" s="153">
        <f t="shared" si="5"/>
        <v>91275</v>
      </c>
      <c r="H28" s="74">
        <v>8725</v>
      </c>
      <c r="I28" s="239"/>
      <c r="J28" s="240">
        <f t="shared" si="3"/>
        <v>12725</v>
      </c>
      <c r="K28" s="144">
        <v>104000</v>
      </c>
      <c r="L28" s="144">
        <f t="shared" si="4"/>
        <v>104000</v>
      </c>
    </row>
    <row r="29" spans="1:12" ht="18" customHeight="1" x14ac:dyDescent="0.3">
      <c r="A29" s="152">
        <v>25</v>
      </c>
      <c r="B29" s="154" t="s">
        <v>20</v>
      </c>
      <c r="C29" s="152">
        <v>1</v>
      </c>
      <c r="D29" s="152">
        <v>1</v>
      </c>
      <c r="E29" s="152">
        <f t="shared" si="1"/>
        <v>1</v>
      </c>
      <c r="F29" s="153">
        <v>91275</v>
      </c>
      <c r="G29" s="153">
        <f t="shared" si="5"/>
        <v>91275</v>
      </c>
      <c r="H29" s="74">
        <v>8725</v>
      </c>
      <c r="I29" s="239"/>
      <c r="J29" s="240">
        <f t="shared" si="3"/>
        <v>12725</v>
      </c>
      <c r="K29" s="144">
        <v>104000</v>
      </c>
      <c r="L29" s="144">
        <f t="shared" si="4"/>
        <v>104000</v>
      </c>
    </row>
    <row r="30" spans="1:12" ht="18" customHeight="1" x14ac:dyDescent="0.3">
      <c r="A30" s="251">
        <v>26</v>
      </c>
      <c r="B30" s="154" t="s">
        <v>20</v>
      </c>
      <c r="C30" s="152">
        <v>1</v>
      </c>
      <c r="D30" s="152">
        <v>1</v>
      </c>
      <c r="E30" s="152">
        <f t="shared" si="1"/>
        <v>1</v>
      </c>
      <c r="F30" s="153">
        <v>91275</v>
      </c>
      <c r="G30" s="153">
        <f t="shared" si="5"/>
        <v>91275</v>
      </c>
      <c r="H30" s="74">
        <v>8725</v>
      </c>
      <c r="I30" s="239"/>
      <c r="J30" s="240">
        <f t="shared" si="3"/>
        <v>12725</v>
      </c>
      <c r="K30" s="144">
        <v>104000</v>
      </c>
      <c r="L30" s="144">
        <f t="shared" si="4"/>
        <v>104000</v>
      </c>
    </row>
    <row r="31" spans="1:12" ht="18" customHeight="1" x14ac:dyDescent="0.3">
      <c r="A31" s="152">
        <v>27</v>
      </c>
      <c r="B31" s="154" t="s">
        <v>20</v>
      </c>
      <c r="C31" s="152">
        <v>1</v>
      </c>
      <c r="D31" s="152">
        <v>1</v>
      </c>
      <c r="E31" s="152">
        <f t="shared" si="1"/>
        <v>1</v>
      </c>
      <c r="F31" s="153">
        <v>91275</v>
      </c>
      <c r="G31" s="153">
        <f t="shared" si="5"/>
        <v>91275</v>
      </c>
      <c r="H31" s="74">
        <v>8725</v>
      </c>
      <c r="I31" s="239"/>
      <c r="J31" s="240">
        <f t="shared" si="3"/>
        <v>12725</v>
      </c>
      <c r="K31" s="144">
        <v>104000</v>
      </c>
      <c r="L31" s="144">
        <f t="shared" si="4"/>
        <v>104000</v>
      </c>
    </row>
    <row r="32" spans="1:12" ht="18" customHeight="1" x14ac:dyDescent="0.3">
      <c r="A32" s="251">
        <v>28</v>
      </c>
      <c r="B32" s="155" t="s">
        <v>21</v>
      </c>
      <c r="C32" s="152">
        <v>1</v>
      </c>
      <c r="D32" s="152">
        <v>1</v>
      </c>
      <c r="E32" s="152">
        <f t="shared" si="1"/>
        <v>1</v>
      </c>
      <c r="F32" s="153">
        <v>91275</v>
      </c>
      <c r="G32" s="153">
        <f t="shared" si="5"/>
        <v>91275</v>
      </c>
      <c r="H32" s="74">
        <v>8725</v>
      </c>
      <c r="I32" s="239"/>
      <c r="J32" s="240">
        <f t="shared" si="3"/>
        <v>12725</v>
      </c>
      <c r="K32" s="144">
        <v>104000</v>
      </c>
      <c r="L32" s="144">
        <f t="shared" si="4"/>
        <v>104000</v>
      </c>
    </row>
    <row r="33" spans="1:12" ht="18" customHeight="1" x14ac:dyDescent="0.3">
      <c r="A33" s="152">
        <v>29</v>
      </c>
      <c r="B33" s="155" t="s">
        <v>21</v>
      </c>
      <c r="C33" s="152">
        <v>1</v>
      </c>
      <c r="D33" s="152">
        <v>1</v>
      </c>
      <c r="E33" s="152">
        <f t="shared" si="1"/>
        <v>1</v>
      </c>
      <c r="F33" s="153">
        <v>91275</v>
      </c>
      <c r="G33" s="153">
        <f t="shared" si="5"/>
        <v>91275</v>
      </c>
      <c r="H33" s="74">
        <v>8725</v>
      </c>
      <c r="I33" s="239"/>
      <c r="J33" s="240">
        <f t="shared" si="3"/>
        <v>12725</v>
      </c>
      <c r="K33" s="144">
        <v>104000</v>
      </c>
      <c r="L33" s="144">
        <f t="shared" si="4"/>
        <v>104000</v>
      </c>
    </row>
    <row r="34" spans="1:12" ht="18" customHeight="1" x14ac:dyDescent="0.3">
      <c r="A34" s="251">
        <v>30</v>
      </c>
      <c r="B34" s="155" t="s">
        <v>21</v>
      </c>
      <c r="C34" s="152">
        <v>1</v>
      </c>
      <c r="D34" s="152">
        <v>1</v>
      </c>
      <c r="E34" s="152">
        <f t="shared" si="1"/>
        <v>1</v>
      </c>
      <c r="F34" s="153">
        <v>91275</v>
      </c>
      <c r="G34" s="153">
        <f t="shared" si="5"/>
        <v>91275</v>
      </c>
      <c r="H34" s="74">
        <v>8725</v>
      </c>
      <c r="I34" s="239"/>
      <c r="J34" s="240">
        <f t="shared" si="3"/>
        <v>12725</v>
      </c>
      <c r="K34" s="144">
        <v>104000</v>
      </c>
      <c r="L34" s="144">
        <f t="shared" si="4"/>
        <v>104000</v>
      </c>
    </row>
    <row r="35" spans="1:12" ht="18" customHeight="1" x14ac:dyDescent="0.3">
      <c r="A35" s="152">
        <v>31</v>
      </c>
      <c r="B35" s="155" t="s">
        <v>21</v>
      </c>
      <c r="C35" s="152">
        <v>1</v>
      </c>
      <c r="D35" s="152">
        <v>1</v>
      </c>
      <c r="E35" s="152">
        <f t="shared" si="1"/>
        <v>1</v>
      </c>
      <c r="F35" s="153">
        <v>91275</v>
      </c>
      <c r="G35" s="153">
        <f t="shared" si="5"/>
        <v>91275</v>
      </c>
      <c r="H35" s="74">
        <v>8725</v>
      </c>
      <c r="I35" s="239"/>
      <c r="J35" s="240">
        <f t="shared" si="3"/>
        <v>12725</v>
      </c>
      <c r="K35" s="144">
        <v>104000</v>
      </c>
      <c r="L35" s="144">
        <f t="shared" si="4"/>
        <v>104000</v>
      </c>
    </row>
    <row r="36" spans="1:12" ht="18" customHeight="1" x14ac:dyDescent="0.3">
      <c r="A36" s="251">
        <v>32</v>
      </c>
      <c r="B36" s="155" t="s">
        <v>22</v>
      </c>
      <c r="C36" s="152">
        <v>1</v>
      </c>
      <c r="D36" s="152">
        <v>1</v>
      </c>
      <c r="E36" s="152">
        <f t="shared" si="1"/>
        <v>1</v>
      </c>
      <c r="F36" s="153">
        <v>91275</v>
      </c>
      <c r="G36" s="153">
        <f t="shared" si="5"/>
        <v>91275</v>
      </c>
      <c r="H36" s="74">
        <v>8725</v>
      </c>
      <c r="I36" s="239"/>
      <c r="J36" s="240">
        <f t="shared" si="3"/>
        <v>12725</v>
      </c>
      <c r="K36" s="144">
        <v>104000</v>
      </c>
      <c r="L36" s="144">
        <f t="shared" si="4"/>
        <v>104000</v>
      </c>
    </row>
    <row r="37" spans="1:12" ht="18" customHeight="1" x14ac:dyDescent="0.3">
      <c r="A37" s="152">
        <v>33</v>
      </c>
      <c r="B37" s="155" t="s">
        <v>23</v>
      </c>
      <c r="C37" s="152">
        <v>1</v>
      </c>
      <c r="D37" s="152">
        <v>1</v>
      </c>
      <c r="E37" s="152">
        <f t="shared" si="1"/>
        <v>1</v>
      </c>
      <c r="F37" s="153">
        <v>88312</v>
      </c>
      <c r="G37" s="153">
        <f t="shared" si="5"/>
        <v>88312</v>
      </c>
      <c r="H37" s="74">
        <v>8725</v>
      </c>
      <c r="I37" s="239"/>
      <c r="J37" s="240">
        <f t="shared" si="3"/>
        <v>15688</v>
      </c>
      <c r="K37" s="144">
        <v>104000</v>
      </c>
      <c r="L37" s="144">
        <f t="shared" si="4"/>
        <v>104000</v>
      </c>
    </row>
    <row r="38" spans="1:12" ht="18" customHeight="1" x14ac:dyDescent="0.3">
      <c r="A38" s="251">
        <v>34</v>
      </c>
      <c r="B38" s="155" t="s">
        <v>23</v>
      </c>
      <c r="C38" s="152">
        <v>1</v>
      </c>
      <c r="D38" s="152">
        <v>1</v>
      </c>
      <c r="E38" s="152">
        <f t="shared" si="1"/>
        <v>1</v>
      </c>
      <c r="F38" s="153">
        <v>88312</v>
      </c>
      <c r="G38" s="153">
        <f t="shared" si="5"/>
        <v>88312</v>
      </c>
      <c r="H38" s="74">
        <v>8725</v>
      </c>
      <c r="I38" s="239"/>
      <c r="J38" s="240">
        <f t="shared" si="3"/>
        <v>15688</v>
      </c>
      <c r="K38" s="144">
        <v>104000</v>
      </c>
      <c r="L38" s="144">
        <f t="shared" si="4"/>
        <v>104000</v>
      </c>
    </row>
    <row r="39" spans="1:12" ht="18" customHeight="1" x14ac:dyDescent="0.3">
      <c r="A39" s="152">
        <v>35</v>
      </c>
      <c r="B39" s="155" t="s">
        <v>23</v>
      </c>
      <c r="C39" s="152">
        <v>1</v>
      </c>
      <c r="D39" s="152">
        <v>1</v>
      </c>
      <c r="E39" s="152">
        <f t="shared" si="1"/>
        <v>1</v>
      </c>
      <c r="F39" s="153">
        <v>88312</v>
      </c>
      <c r="G39" s="153">
        <f t="shared" si="5"/>
        <v>88312</v>
      </c>
      <c r="H39" s="74">
        <v>8725</v>
      </c>
      <c r="I39" s="239"/>
      <c r="J39" s="240">
        <f t="shared" si="3"/>
        <v>15688</v>
      </c>
      <c r="K39" s="144">
        <v>104000</v>
      </c>
      <c r="L39" s="144">
        <f t="shared" si="4"/>
        <v>104000</v>
      </c>
    </row>
    <row r="40" spans="1:12" ht="18" customHeight="1" x14ac:dyDescent="0.3">
      <c r="A40" s="251">
        <v>36</v>
      </c>
      <c r="B40" s="155" t="s">
        <v>24</v>
      </c>
      <c r="C40" s="152">
        <v>4</v>
      </c>
      <c r="D40" s="152">
        <v>1</v>
      </c>
      <c r="E40" s="152">
        <f t="shared" si="1"/>
        <v>4</v>
      </c>
      <c r="F40" s="153">
        <v>88312</v>
      </c>
      <c r="G40" s="153">
        <f t="shared" si="5"/>
        <v>353248</v>
      </c>
      <c r="H40" s="74">
        <v>8725</v>
      </c>
      <c r="I40" s="239"/>
      <c r="J40" s="240">
        <f t="shared" si="3"/>
        <v>15688</v>
      </c>
      <c r="K40" s="144">
        <v>104000</v>
      </c>
      <c r="L40" s="144">
        <f t="shared" si="4"/>
        <v>416000</v>
      </c>
    </row>
    <row r="41" spans="1:12" x14ac:dyDescent="0.3">
      <c r="A41" s="152">
        <v>37</v>
      </c>
      <c r="B41" s="155" t="s">
        <v>181</v>
      </c>
      <c r="C41" s="152">
        <v>1</v>
      </c>
      <c r="D41" s="152">
        <v>1</v>
      </c>
      <c r="E41" s="152">
        <f t="shared" si="1"/>
        <v>1</v>
      </c>
      <c r="F41" s="153">
        <v>105000</v>
      </c>
      <c r="G41" s="153">
        <f t="shared" si="5"/>
        <v>105000</v>
      </c>
      <c r="H41" s="238">
        <v>0.08</v>
      </c>
      <c r="I41" s="239">
        <f>F41*H41</f>
        <v>8400</v>
      </c>
      <c r="J41" s="240">
        <f t="shared" si="3"/>
        <v>8400</v>
      </c>
      <c r="K41" s="144">
        <f>F41*H41+F41</f>
        <v>113400</v>
      </c>
      <c r="L41" s="144">
        <f t="shared" si="4"/>
        <v>113400</v>
      </c>
    </row>
    <row r="42" spans="1:12" x14ac:dyDescent="0.3">
      <c r="A42" s="251">
        <v>38</v>
      </c>
      <c r="B42" s="155" t="s">
        <v>182</v>
      </c>
      <c r="C42" s="152">
        <v>4</v>
      </c>
      <c r="D42" s="152">
        <v>1</v>
      </c>
      <c r="E42" s="152">
        <f t="shared" si="1"/>
        <v>4</v>
      </c>
      <c r="F42" s="153">
        <v>91275</v>
      </c>
      <c r="G42" s="153">
        <f t="shared" si="5"/>
        <v>365100</v>
      </c>
      <c r="H42" s="74">
        <v>8725</v>
      </c>
      <c r="I42" s="239"/>
      <c r="J42" s="240">
        <f t="shared" si="3"/>
        <v>12725</v>
      </c>
      <c r="K42" s="144">
        <v>104000</v>
      </c>
      <c r="L42" s="144">
        <f t="shared" si="4"/>
        <v>416000</v>
      </c>
    </row>
    <row r="43" spans="1:12" ht="15" customHeight="1" x14ac:dyDescent="0.3">
      <c r="A43" s="152">
        <v>39</v>
      </c>
      <c r="B43" s="155" t="s">
        <v>241</v>
      </c>
      <c r="C43" s="152">
        <v>1</v>
      </c>
      <c r="D43" s="152">
        <v>1</v>
      </c>
      <c r="E43" s="152">
        <f t="shared" si="1"/>
        <v>1</v>
      </c>
      <c r="F43" s="153">
        <v>91275</v>
      </c>
      <c r="G43" s="153">
        <f t="shared" si="5"/>
        <v>91275</v>
      </c>
      <c r="H43" s="74">
        <v>8725</v>
      </c>
      <c r="I43" s="239"/>
      <c r="J43" s="240">
        <f t="shared" si="3"/>
        <v>12725</v>
      </c>
      <c r="K43" s="144">
        <v>104000</v>
      </c>
      <c r="L43" s="144">
        <f t="shared" si="4"/>
        <v>104000</v>
      </c>
    </row>
    <row r="44" spans="1:12" x14ac:dyDescent="0.3">
      <c r="A44" s="251">
        <v>40</v>
      </c>
      <c r="B44" s="155" t="s">
        <v>24</v>
      </c>
      <c r="C44" s="152">
        <v>1</v>
      </c>
      <c r="D44" s="152">
        <v>1</v>
      </c>
      <c r="E44" s="152">
        <f t="shared" si="1"/>
        <v>1</v>
      </c>
      <c r="F44" s="153">
        <v>91275</v>
      </c>
      <c r="G44" s="153">
        <f t="shared" si="5"/>
        <v>91275</v>
      </c>
      <c r="H44" s="74">
        <v>8725</v>
      </c>
      <c r="I44" s="239"/>
      <c r="J44" s="240">
        <f t="shared" si="3"/>
        <v>12725</v>
      </c>
      <c r="K44" s="144">
        <v>104000</v>
      </c>
      <c r="L44" s="144">
        <f t="shared" si="4"/>
        <v>104000</v>
      </c>
    </row>
    <row r="45" spans="1:12" ht="21.75" customHeight="1" x14ac:dyDescent="0.3">
      <c r="A45" s="152">
        <v>41</v>
      </c>
      <c r="B45" s="155" t="s">
        <v>199</v>
      </c>
      <c r="C45" s="152">
        <v>1</v>
      </c>
      <c r="D45" s="152">
        <v>1</v>
      </c>
      <c r="E45" s="152">
        <f t="shared" si="1"/>
        <v>1</v>
      </c>
      <c r="F45" s="153"/>
      <c r="G45" s="153"/>
      <c r="H45" s="74"/>
      <c r="I45" s="239"/>
      <c r="J45" s="240"/>
      <c r="K45" s="144">
        <v>104000</v>
      </c>
      <c r="L45" s="144">
        <f t="shared" si="4"/>
        <v>104000</v>
      </c>
    </row>
    <row r="46" spans="1:12" ht="17.25" customHeight="1" x14ac:dyDescent="0.3">
      <c r="A46" s="158"/>
      <c r="B46" s="174" t="s">
        <v>25</v>
      </c>
      <c r="C46" s="158">
        <f>SUM(C5:C45)</f>
        <v>47</v>
      </c>
      <c r="D46" s="252"/>
      <c r="E46" s="252">
        <f t="shared" ref="E46" si="6">SUM(E5:E45)</f>
        <v>45</v>
      </c>
      <c r="F46" s="153"/>
      <c r="G46" s="156">
        <f>SUM(G5:G44)</f>
        <v>4041801</v>
      </c>
      <c r="H46" s="74"/>
      <c r="I46" s="239"/>
      <c r="J46" s="240"/>
      <c r="K46" s="144"/>
      <c r="L46" s="247">
        <f>SUM(L5:L45)</f>
        <v>4768400</v>
      </c>
    </row>
    <row r="47" spans="1:12" x14ac:dyDescent="0.3">
      <c r="A47" s="138"/>
      <c r="B47" s="137"/>
      <c r="C47" s="138"/>
      <c r="D47" s="246"/>
      <c r="E47" s="246"/>
      <c r="F47" s="138"/>
      <c r="G47" s="248">
        <f>G46*12</f>
        <v>48501612</v>
      </c>
      <c r="H47" s="249"/>
      <c r="I47" s="249"/>
      <c r="J47" s="250"/>
      <c r="K47" s="249"/>
    </row>
    <row r="48" spans="1:12" ht="59.25" customHeight="1" x14ac:dyDescent="0.3">
      <c r="A48" s="322" t="s">
        <v>218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</row>
  </sheetData>
  <sheetProtection selectLockedCells="1" selectUnlockedCells="1"/>
  <mergeCells count="3">
    <mergeCell ref="K1:L1"/>
    <mergeCell ref="A2:L2"/>
    <mergeCell ref="A48:L48"/>
  </mergeCells>
  <pageMargins left="0.39" right="0.25" top="0.23" bottom="0.48" header="0.2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Z5" sqref="Z5"/>
    </sheetView>
  </sheetViews>
  <sheetFormatPr defaultRowHeight="16.5" x14ac:dyDescent="0.3"/>
  <cols>
    <col min="1" max="1" width="5" style="1" customWidth="1"/>
    <col min="2" max="2" width="27.7109375" style="1" customWidth="1"/>
    <col min="3" max="3" width="14.5703125" style="1" customWidth="1"/>
    <col min="4" max="4" width="13.28515625" style="2" customWidth="1"/>
    <col min="5" max="5" width="12.140625" style="4" hidden="1" customWidth="1"/>
    <col min="6" max="6" width="16.140625" style="4" hidden="1" customWidth="1"/>
    <col min="7" max="7" width="9.140625" style="1" hidden="1" customWidth="1"/>
    <col min="8" max="8" width="15" style="109" hidden="1" customWidth="1"/>
    <col min="9" max="9" width="10.7109375" style="1" hidden="1" customWidth="1"/>
    <col min="10" max="10" width="17.85546875" style="146" customWidth="1"/>
    <col min="11" max="11" width="15.85546875" style="1" customWidth="1"/>
    <col min="12" max="16384" width="9.140625" style="1"/>
  </cols>
  <sheetData>
    <row r="1" spans="1:11" s="150" customFormat="1" ht="70.5" customHeight="1" x14ac:dyDescent="0.3">
      <c r="D1" s="2"/>
      <c r="E1" s="4"/>
      <c r="F1" s="4"/>
      <c r="H1" s="109"/>
      <c r="J1" s="293" t="s">
        <v>230</v>
      </c>
      <c r="K1" s="294"/>
    </row>
    <row r="2" spans="1:11" ht="66" customHeight="1" x14ac:dyDescent="0.3">
      <c r="A2" s="321" t="s">
        <v>236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1" s="2" customFormat="1" ht="65.25" customHeight="1" x14ac:dyDescent="0.25">
      <c r="A3" s="189" t="s">
        <v>0</v>
      </c>
      <c r="B3" s="51" t="s">
        <v>113</v>
      </c>
      <c r="C3" s="51" t="s">
        <v>172</v>
      </c>
      <c r="D3" s="189" t="s">
        <v>1</v>
      </c>
      <c r="E3" s="189" t="s">
        <v>84</v>
      </c>
      <c r="F3" s="189" t="s">
        <v>141</v>
      </c>
      <c r="G3" s="207"/>
      <c r="H3" s="225"/>
      <c r="I3" s="207"/>
      <c r="J3" s="189" t="s">
        <v>84</v>
      </c>
      <c r="K3" s="189" t="s">
        <v>213</v>
      </c>
    </row>
    <row r="4" spans="1:11" s="2" customFormat="1" x14ac:dyDescent="0.25">
      <c r="A4" s="85">
        <v>1</v>
      </c>
      <c r="B4" s="85">
        <v>2</v>
      </c>
      <c r="C4" s="85">
        <v>3</v>
      </c>
      <c r="D4" s="157">
        <v>4</v>
      </c>
      <c r="E4" s="85">
        <v>4</v>
      </c>
      <c r="F4" s="85">
        <v>5</v>
      </c>
      <c r="G4" s="207"/>
      <c r="H4" s="225"/>
      <c r="I4" s="207"/>
      <c r="J4" s="211">
        <v>5</v>
      </c>
      <c r="K4" s="211">
        <v>6</v>
      </c>
    </row>
    <row r="5" spans="1:11" x14ac:dyDescent="0.3">
      <c r="A5" s="220">
        <v>1</v>
      </c>
      <c r="B5" s="132" t="s">
        <v>2</v>
      </c>
      <c r="C5" s="145">
        <v>1</v>
      </c>
      <c r="D5" s="257">
        <v>1</v>
      </c>
      <c r="E5" s="258">
        <v>145976</v>
      </c>
      <c r="F5" s="258">
        <f t="shared" ref="F5:F21" si="0">E5*D5</f>
        <v>145976</v>
      </c>
      <c r="G5" s="259">
        <v>0.08</v>
      </c>
      <c r="H5" s="260">
        <f>J5-E5</f>
        <v>14024</v>
      </c>
      <c r="I5" s="261">
        <f>E5*G5</f>
        <v>11678.08</v>
      </c>
      <c r="J5" s="262">
        <v>160000</v>
      </c>
      <c r="K5" s="263">
        <f>D5*J5</f>
        <v>160000</v>
      </c>
    </row>
    <row r="6" spans="1:11" ht="27" x14ac:dyDescent="0.3">
      <c r="A6" s="264">
        <v>2</v>
      </c>
      <c r="B6" s="155" t="s">
        <v>85</v>
      </c>
      <c r="C6" s="18">
        <v>1</v>
      </c>
      <c r="D6" s="265">
        <v>1</v>
      </c>
      <c r="E6" s="266">
        <v>98312</v>
      </c>
      <c r="F6" s="266">
        <f t="shared" si="0"/>
        <v>98312</v>
      </c>
      <c r="G6" s="259">
        <v>0.08</v>
      </c>
      <c r="H6" s="267">
        <f t="shared" ref="H6:H21" si="1">J6-E6</f>
        <v>8688</v>
      </c>
      <c r="I6" s="261">
        <f t="shared" ref="I6:I7" si="2">E6*G6</f>
        <v>7864.96</v>
      </c>
      <c r="J6" s="263">
        <v>107000</v>
      </c>
      <c r="K6" s="263">
        <f t="shared" ref="K6:K21" si="3">D6*J6</f>
        <v>107000</v>
      </c>
    </row>
    <row r="7" spans="1:11" ht="21.75" customHeight="1" x14ac:dyDescent="0.3">
      <c r="A7" s="207">
        <v>3</v>
      </c>
      <c r="B7" s="155" t="s">
        <v>15</v>
      </c>
      <c r="C7" s="18">
        <v>1</v>
      </c>
      <c r="D7" s="265">
        <v>1</v>
      </c>
      <c r="E7" s="266">
        <v>101275</v>
      </c>
      <c r="F7" s="266">
        <f>E7*D7</f>
        <v>101275</v>
      </c>
      <c r="G7" s="259">
        <v>0.08</v>
      </c>
      <c r="H7" s="267">
        <f t="shared" si="1"/>
        <v>8725</v>
      </c>
      <c r="I7" s="261">
        <f t="shared" si="2"/>
        <v>8102</v>
      </c>
      <c r="J7" s="263">
        <v>110000</v>
      </c>
      <c r="K7" s="263">
        <f t="shared" si="3"/>
        <v>110000</v>
      </c>
    </row>
    <row r="8" spans="1:11" ht="38.25" customHeight="1" x14ac:dyDescent="0.3">
      <c r="A8" s="264">
        <v>4</v>
      </c>
      <c r="B8" s="147" t="s">
        <v>207</v>
      </c>
      <c r="C8" s="18">
        <v>1</v>
      </c>
      <c r="D8" s="265">
        <v>0.5</v>
      </c>
      <c r="E8" s="266">
        <v>88312</v>
      </c>
      <c r="F8" s="266">
        <f t="shared" si="0"/>
        <v>44156</v>
      </c>
      <c r="G8" s="268">
        <v>8725</v>
      </c>
      <c r="H8" s="267">
        <f t="shared" si="1"/>
        <v>15688</v>
      </c>
      <c r="I8" s="269"/>
      <c r="J8" s="270">
        <v>104000</v>
      </c>
      <c r="K8" s="263">
        <f t="shared" si="3"/>
        <v>52000</v>
      </c>
    </row>
    <row r="9" spans="1:11" ht="33" customHeight="1" x14ac:dyDescent="0.3">
      <c r="A9" s="207">
        <v>5</v>
      </c>
      <c r="B9" s="154" t="s">
        <v>206</v>
      </c>
      <c r="C9" s="18">
        <v>2</v>
      </c>
      <c r="D9" s="265">
        <v>1.85</v>
      </c>
      <c r="E9" s="266">
        <v>88312</v>
      </c>
      <c r="F9" s="266">
        <f t="shared" si="0"/>
        <v>163377.20000000001</v>
      </c>
      <c r="G9" s="268">
        <v>8725</v>
      </c>
      <c r="H9" s="267">
        <f t="shared" si="1"/>
        <v>15688</v>
      </c>
      <c r="I9" s="269"/>
      <c r="J9" s="270">
        <v>104000</v>
      </c>
      <c r="K9" s="263">
        <f t="shared" si="3"/>
        <v>192400</v>
      </c>
    </row>
    <row r="10" spans="1:11" ht="31.5" customHeight="1" x14ac:dyDescent="0.3">
      <c r="A10" s="264">
        <v>6</v>
      </c>
      <c r="B10" s="154" t="s">
        <v>86</v>
      </c>
      <c r="C10" s="18">
        <v>1</v>
      </c>
      <c r="D10" s="265">
        <v>0.75</v>
      </c>
      <c r="E10" s="266">
        <v>88312</v>
      </c>
      <c r="F10" s="266">
        <f t="shared" si="0"/>
        <v>66234</v>
      </c>
      <c r="G10" s="268">
        <v>8725</v>
      </c>
      <c r="H10" s="267">
        <f t="shared" si="1"/>
        <v>15688</v>
      </c>
      <c r="I10" s="269"/>
      <c r="J10" s="270">
        <v>104000</v>
      </c>
      <c r="K10" s="263">
        <f t="shared" si="3"/>
        <v>78000</v>
      </c>
    </row>
    <row r="11" spans="1:11" ht="36.75" customHeight="1" x14ac:dyDescent="0.3">
      <c r="A11" s="207">
        <v>7</v>
      </c>
      <c r="B11" s="154" t="s">
        <v>87</v>
      </c>
      <c r="C11" s="18">
        <v>1</v>
      </c>
      <c r="D11" s="265">
        <v>0.75</v>
      </c>
      <c r="E11" s="266">
        <v>88312</v>
      </c>
      <c r="F11" s="266">
        <f t="shared" si="0"/>
        <v>66234</v>
      </c>
      <c r="G11" s="268">
        <v>8725</v>
      </c>
      <c r="H11" s="267">
        <f t="shared" si="1"/>
        <v>15688</v>
      </c>
      <c r="I11" s="269"/>
      <c r="J11" s="270">
        <v>104000</v>
      </c>
      <c r="K11" s="263">
        <f t="shared" si="3"/>
        <v>78000</v>
      </c>
    </row>
    <row r="12" spans="1:11" ht="30.75" customHeight="1" x14ac:dyDescent="0.3">
      <c r="A12" s="264">
        <v>8</v>
      </c>
      <c r="B12" s="154" t="s">
        <v>88</v>
      </c>
      <c r="C12" s="18">
        <v>1</v>
      </c>
      <c r="D12" s="265">
        <v>0.9</v>
      </c>
      <c r="E12" s="266">
        <v>91275</v>
      </c>
      <c r="F12" s="266">
        <f t="shared" si="0"/>
        <v>82147.5</v>
      </c>
      <c r="G12" s="268">
        <v>8725</v>
      </c>
      <c r="H12" s="267">
        <f t="shared" si="1"/>
        <v>12725</v>
      </c>
      <c r="I12" s="269"/>
      <c r="J12" s="270">
        <v>104000</v>
      </c>
      <c r="K12" s="263">
        <f t="shared" si="3"/>
        <v>93600</v>
      </c>
    </row>
    <row r="13" spans="1:11" ht="27" x14ac:dyDescent="0.3">
      <c r="A13" s="207">
        <v>9</v>
      </c>
      <c r="B13" s="154" t="s">
        <v>89</v>
      </c>
      <c r="C13" s="18">
        <v>1</v>
      </c>
      <c r="D13" s="265">
        <v>0.95</v>
      </c>
      <c r="E13" s="266">
        <v>91275</v>
      </c>
      <c r="F13" s="266">
        <f t="shared" si="0"/>
        <v>86711.25</v>
      </c>
      <c r="G13" s="268">
        <v>8725</v>
      </c>
      <c r="H13" s="267">
        <f t="shared" si="1"/>
        <v>12725</v>
      </c>
      <c r="I13" s="269"/>
      <c r="J13" s="270">
        <v>104000</v>
      </c>
      <c r="K13" s="263">
        <f t="shared" si="3"/>
        <v>98800</v>
      </c>
    </row>
    <row r="14" spans="1:11" ht="40.5" x14ac:dyDescent="0.3">
      <c r="A14" s="264">
        <v>10</v>
      </c>
      <c r="B14" s="154" t="s">
        <v>208</v>
      </c>
      <c r="C14" s="18">
        <v>1</v>
      </c>
      <c r="D14" s="265">
        <v>0.75</v>
      </c>
      <c r="E14" s="266">
        <v>91275</v>
      </c>
      <c r="F14" s="266">
        <f t="shared" si="0"/>
        <v>68456.25</v>
      </c>
      <c r="G14" s="268">
        <v>8725</v>
      </c>
      <c r="H14" s="267">
        <f t="shared" si="1"/>
        <v>12725</v>
      </c>
      <c r="I14" s="269"/>
      <c r="J14" s="270">
        <v>104000</v>
      </c>
      <c r="K14" s="263">
        <f t="shared" si="3"/>
        <v>78000</v>
      </c>
    </row>
    <row r="15" spans="1:11" ht="29.25" customHeight="1" x14ac:dyDescent="0.3">
      <c r="A15" s="207">
        <v>11</v>
      </c>
      <c r="B15" s="154" t="s">
        <v>228</v>
      </c>
      <c r="C15" s="18">
        <v>1</v>
      </c>
      <c r="D15" s="265">
        <v>0.8</v>
      </c>
      <c r="E15" s="266">
        <v>91275</v>
      </c>
      <c r="F15" s="266">
        <f t="shared" si="0"/>
        <v>73020</v>
      </c>
      <c r="G15" s="268">
        <v>8725</v>
      </c>
      <c r="H15" s="267">
        <f t="shared" si="1"/>
        <v>12725</v>
      </c>
      <c r="I15" s="269"/>
      <c r="J15" s="270">
        <v>104000</v>
      </c>
      <c r="K15" s="263">
        <f t="shared" si="3"/>
        <v>83200</v>
      </c>
    </row>
    <row r="16" spans="1:11" x14ac:dyDescent="0.3">
      <c r="A16" s="264">
        <v>12</v>
      </c>
      <c r="B16" s="154" t="s">
        <v>16</v>
      </c>
      <c r="C16" s="18">
        <v>1</v>
      </c>
      <c r="D16" s="265">
        <v>1</v>
      </c>
      <c r="E16" s="266">
        <v>91275</v>
      </c>
      <c r="F16" s="266">
        <f t="shared" si="0"/>
        <v>91275</v>
      </c>
      <c r="G16" s="268">
        <v>8725</v>
      </c>
      <c r="H16" s="267">
        <f t="shared" si="1"/>
        <v>12725</v>
      </c>
      <c r="I16" s="269"/>
      <c r="J16" s="270">
        <v>104000</v>
      </c>
      <c r="K16" s="263">
        <f t="shared" si="3"/>
        <v>104000</v>
      </c>
    </row>
    <row r="17" spans="1:11" x14ac:dyDescent="0.3">
      <c r="A17" s="207">
        <v>13</v>
      </c>
      <c r="B17" s="154" t="s">
        <v>90</v>
      </c>
      <c r="C17" s="18">
        <v>1</v>
      </c>
      <c r="D17" s="265">
        <v>1</v>
      </c>
      <c r="E17" s="266">
        <v>91275</v>
      </c>
      <c r="F17" s="266">
        <f t="shared" si="0"/>
        <v>91275</v>
      </c>
      <c r="G17" s="268">
        <v>8725</v>
      </c>
      <c r="H17" s="267">
        <f t="shared" si="1"/>
        <v>12725</v>
      </c>
      <c r="I17" s="269"/>
      <c r="J17" s="270">
        <v>104000</v>
      </c>
      <c r="K17" s="263">
        <f t="shared" si="3"/>
        <v>104000</v>
      </c>
    </row>
    <row r="18" spans="1:11" x14ac:dyDescent="0.3">
      <c r="A18" s="264">
        <v>14</v>
      </c>
      <c r="B18" s="154" t="s">
        <v>196</v>
      </c>
      <c r="C18" s="18">
        <v>1</v>
      </c>
      <c r="D18" s="265">
        <v>1</v>
      </c>
      <c r="E18" s="266">
        <v>91275</v>
      </c>
      <c r="F18" s="266">
        <f t="shared" si="0"/>
        <v>91275</v>
      </c>
      <c r="G18" s="268">
        <v>8725</v>
      </c>
      <c r="H18" s="267">
        <f t="shared" si="1"/>
        <v>12725</v>
      </c>
      <c r="I18" s="269"/>
      <c r="J18" s="270">
        <v>104000</v>
      </c>
      <c r="K18" s="263">
        <f t="shared" si="3"/>
        <v>104000</v>
      </c>
    </row>
    <row r="19" spans="1:11" x14ac:dyDescent="0.3">
      <c r="A19" s="207">
        <v>15</v>
      </c>
      <c r="B19" s="155" t="s">
        <v>17</v>
      </c>
      <c r="C19" s="18">
        <v>1</v>
      </c>
      <c r="D19" s="265">
        <v>1</v>
      </c>
      <c r="E19" s="266">
        <v>88312</v>
      </c>
      <c r="F19" s="266">
        <f t="shared" si="0"/>
        <v>88312</v>
      </c>
      <c r="G19" s="268">
        <v>8725</v>
      </c>
      <c r="H19" s="267">
        <f t="shared" si="1"/>
        <v>15688</v>
      </c>
      <c r="I19" s="269"/>
      <c r="J19" s="270">
        <v>104000</v>
      </c>
      <c r="K19" s="263">
        <f t="shared" si="3"/>
        <v>104000</v>
      </c>
    </row>
    <row r="20" spans="1:11" x14ac:dyDescent="0.3">
      <c r="A20" s="264">
        <v>16</v>
      </c>
      <c r="B20" s="155" t="s">
        <v>23</v>
      </c>
      <c r="C20" s="18">
        <v>1</v>
      </c>
      <c r="D20" s="265">
        <v>1</v>
      </c>
      <c r="E20" s="266">
        <v>88312</v>
      </c>
      <c r="F20" s="266">
        <f t="shared" si="0"/>
        <v>88312</v>
      </c>
      <c r="G20" s="268">
        <v>8725</v>
      </c>
      <c r="H20" s="267">
        <f t="shared" si="1"/>
        <v>15688</v>
      </c>
      <c r="I20" s="269"/>
      <c r="J20" s="270">
        <v>104000</v>
      </c>
      <c r="K20" s="263">
        <f t="shared" si="3"/>
        <v>104000</v>
      </c>
    </row>
    <row r="21" spans="1:11" x14ac:dyDescent="0.3">
      <c r="A21" s="207">
        <v>17</v>
      </c>
      <c r="B21" s="155" t="s">
        <v>24</v>
      </c>
      <c r="C21" s="18">
        <v>2</v>
      </c>
      <c r="D21" s="265">
        <v>2</v>
      </c>
      <c r="E21" s="266">
        <v>88312</v>
      </c>
      <c r="F21" s="266">
        <f t="shared" si="0"/>
        <v>176624</v>
      </c>
      <c r="G21" s="268">
        <v>8725</v>
      </c>
      <c r="H21" s="267">
        <f t="shared" si="1"/>
        <v>15688</v>
      </c>
      <c r="I21" s="269"/>
      <c r="J21" s="270">
        <v>104000</v>
      </c>
      <c r="K21" s="263">
        <f t="shared" si="3"/>
        <v>208000</v>
      </c>
    </row>
    <row r="22" spans="1:11" ht="21" customHeight="1" x14ac:dyDescent="0.3">
      <c r="A22" s="310" t="s">
        <v>25</v>
      </c>
      <c r="B22" s="311"/>
      <c r="C22" s="216">
        <f>SUM(C5:C21)</f>
        <v>19</v>
      </c>
      <c r="D22" s="271">
        <f>SUM(D5:D21)</f>
        <v>17.25</v>
      </c>
      <c r="E22" s="272"/>
      <c r="F22" s="272">
        <f>SUM(F5:F21)</f>
        <v>1622972.2</v>
      </c>
      <c r="G22" s="268"/>
      <c r="H22" s="206"/>
      <c r="I22" s="268"/>
      <c r="J22" s="207"/>
      <c r="K22" s="273">
        <f>SUM(K5:K21)</f>
        <v>1859000</v>
      </c>
    </row>
    <row r="23" spans="1:11" x14ac:dyDescent="0.3">
      <c r="F23" s="116">
        <f>F22*12</f>
        <v>19475666.399999999</v>
      </c>
      <c r="H23" s="110"/>
    </row>
    <row r="24" spans="1:11" ht="67.5" customHeight="1" x14ac:dyDescent="0.3">
      <c r="A24" s="305" t="s">
        <v>229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</row>
  </sheetData>
  <sheetProtection selectLockedCells="1" selectUnlockedCells="1"/>
  <mergeCells count="4">
    <mergeCell ref="A22:B22"/>
    <mergeCell ref="A2:K2"/>
    <mergeCell ref="J1:K1"/>
    <mergeCell ref="A24:K24"/>
  </mergeCells>
  <pageMargins left="0.49" right="0.25" top="0.26" bottom="0.26" header="0.2" footer="0.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tiv1</vt:lpstr>
      <vt:lpstr>tiv2</vt:lpstr>
      <vt:lpstr>tiv3</vt:lpstr>
      <vt:lpstr>tiv4</vt:lpstr>
      <vt:lpstr>Սառ. ՆՈՒՀ</vt:lpstr>
      <vt:lpstr>mshak</vt:lpstr>
      <vt:lpstr>erasht.</vt:lpstr>
      <vt:lpstr>ՄՊՍԿ</vt:lpstr>
      <vt:lpstr>gexarv</vt:lpstr>
      <vt:lpstr>shaxmat</vt:lpstr>
      <vt:lpstr>foot.</vt:lpstr>
      <vt:lpstr>komumal</vt:lpstr>
      <vt:lpstr>shaxmat!Область_печати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2023-08-09T07:51:35Z</dcterms:modified>
</cp:coreProperties>
</file>