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95" windowHeight="12285" firstSheet="1" activeTab="1"/>
  </bookViews>
  <sheets>
    <sheet name="Sheet1" sheetId="1" state="hidden" r:id="rId1"/>
    <sheet name="avagani" sheetId="12" r:id="rId2"/>
    <sheet name="հավելված 2" sheetId="7" r:id="rId3"/>
    <sheet name="հավելված 3" sheetId="8" r:id="rId4"/>
    <sheet name="Sheet2" sheetId="2" state="hidden" r:id="rId5"/>
    <sheet name="Sheet3" sheetId="3" state="hidden" r:id="rId6"/>
  </sheets>
  <calcPr calcId="162913"/>
</workbook>
</file>

<file path=xl/calcChain.xml><?xml version="1.0" encoding="utf-8"?>
<calcChain xmlns="http://schemas.openxmlformats.org/spreadsheetml/2006/main">
  <c r="N6" i="12" l="1"/>
  <c r="L6" i="12"/>
  <c r="M6" i="12" l="1"/>
  <c r="F6" i="12"/>
  <c r="N26" i="12"/>
  <c r="L26" i="12"/>
  <c r="M26" i="12" s="1"/>
  <c r="H6" i="12" l="1"/>
  <c r="G6" i="12" s="1"/>
  <c r="C162" i="8" l="1"/>
  <c r="D161" i="8"/>
  <c r="E161" i="8" s="1"/>
  <c r="D160" i="8"/>
  <c r="E160" i="8" s="1"/>
  <c r="D159" i="8"/>
  <c r="E159" i="8" s="1"/>
  <c r="D155" i="8"/>
  <c r="E155" i="8" s="1"/>
  <c r="D154" i="8"/>
  <c r="E154" i="8" s="1"/>
  <c r="D151" i="8"/>
  <c r="E151" i="8" s="1"/>
  <c r="D150" i="8"/>
  <c r="E150" i="8" s="1"/>
  <c r="D149" i="8"/>
  <c r="E149" i="8" s="1"/>
  <c r="D148" i="8"/>
  <c r="E148" i="8" s="1"/>
  <c r="D147" i="8"/>
  <c r="E147" i="8" s="1"/>
  <c r="D146" i="8"/>
  <c r="E146" i="8" s="1"/>
  <c r="D145" i="8"/>
  <c r="E145" i="8" s="1"/>
  <c r="D144" i="8"/>
  <c r="E144" i="8" s="1"/>
  <c r="D143" i="8"/>
  <c r="E143" i="8" s="1"/>
  <c r="D142" i="8"/>
  <c r="E142" i="8" s="1"/>
  <c r="D141" i="8"/>
  <c r="E141" i="8" s="1"/>
  <c r="D140" i="8"/>
  <c r="E140" i="8" s="1"/>
  <c r="D137" i="8"/>
  <c r="E137" i="8" s="1"/>
  <c r="D130" i="8"/>
  <c r="E130" i="8" s="1"/>
  <c r="D129" i="8"/>
  <c r="E129" i="8" s="1"/>
  <c r="D128" i="8"/>
  <c r="E128" i="8" s="1"/>
  <c r="D127" i="8"/>
  <c r="E127" i="8" s="1"/>
  <c r="D126" i="8"/>
  <c r="E126" i="8" s="1"/>
  <c r="D125" i="8"/>
  <c r="E125" i="8" s="1"/>
  <c r="D124" i="8"/>
  <c r="E124" i="8" s="1"/>
  <c r="D123" i="8"/>
  <c r="E123" i="8" s="1"/>
  <c r="D122" i="8"/>
  <c r="E122" i="8" s="1"/>
  <c r="D121" i="8"/>
  <c r="E121" i="8" s="1"/>
  <c r="D110" i="8"/>
  <c r="E110" i="8" s="1"/>
  <c r="D109" i="8"/>
  <c r="E109" i="8" s="1"/>
  <c r="D108" i="8"/>
  <c r="E108" i="8" s="1"/>
  <c r="D107" i="8"/>
  <c r="E107" i="8" s="1"/>
  <c r="D106" i="8"/>
  <c r="E106" i="8" s="1"/>
  <c r="D105" i="8"/>
  <c r="E105" i="8" s="1"/>
  <c r="D104" i="8"/>
  <c r="E104" i="8" s="1"/>
  <c r="D103" i="8"/>
  <c r="E103" i="8" s="1"/>
  <c r="D102" i="8"/>
  <c r="E102" i="8" s="1"/>
  <c r="D101" i="8"/>
  <c r="E101" i="8" s="1"/>
  <c r="D100" i="8"/>
  <c r="E100" i="8" s="1"/>
  <c r="D92" i="8"/>
  <c r="E92" i="8" s="1"/>
  <c r="D91" i="8"/>
  <c r="E91" i="8" s="1"/>
  <c r="D90" i="8"/>
  <c r="E90" i="8" s="1"/>
  <c r="D89" i="8"/>
  <c r="E89" i="8" s="1"/>
  <c r="D88" i="8"/>
  <c r="E88" i="8" s="1"/>
  <c r="D87" i="8"/>
  <c r="E87" i="8" s="1"/>
  <c r="D86" i="8"/>
  <c r="E86" i="8" s="1"/>
  <c r="D85" i="8"/>
  <c r="E85" i="8" s="1"/>
  <c r="D84" i="8"/>
  <c r="E84" i="8" s="1"/>
  <c r="D83" i="8"/>
  <c r="E83" i="8" s="1"/>
  <c r="D82" i="8"/>
  <c r="E82" i="8" s="1"/>
  <c r="D81" i="8"/>
  <c r="E81" i="8" s="1"/>
  <c r="D80" i="8"/>
  <c r="E80" i="8" s="1"/>
  <c r="D79" i="8"/>
  <c r="E79" i="8" s="1"/>
  <c r="D78" i="8"/>
  <c r="E78" i="8" s="1"/>
  <c r="D77" i="8"/>
  <c r="E77" i="8" s="1"/>
  <c r="D76" i="8"/>
  <c r="E76" i="8" s="1"/>
  <c r="D75" i="8"/>
  <c r="E75" i="8" s="1"/>
  <c r="D74" i="8"/>
  <c r="E74" i="8" s="1"/>
  <c r="D69" i="8"/>
  <c r="E69" i="8" s="1"/>
  <c r="D68" i="8"/>
  <c r="E68" i="8" s="1"/>
  <c r="D67" i="8"/>
  <c r="E67" i="8" s="1"/>
  <c r="D66" i="8"/>
  <c r="E66" i="8" s="1"/>
  <c r="D65" i="8"/>
  <c r="E65" i="8" s="1"/>
  <c r="D64" i="8"/>
  <c r="E64" i="8" s="1"/>
  <c r="D63" i="8"/>
  <c r="E63" i="8" s="1"/>
  <c r="D62" i="8"/>
  <c r="E62" i="8" s="1"/>
  <c r="D61" i="8"/>
  <c r="E61" i="8" s="1"/>
  <c r="D60" i="8"/>
  <c r="E60" i="8" s="1"/>
  <c r="D59" i="8"/>
  <c r="E59" i="8" s="1"/>
  <c r="D58" i="8"/>
  <c r="E58" i="8" s="1"/>
  <c r="D57" i="8"/>
  <c r="E57" i="8" s="1"/>
  <c r="D56" i="8"/>
  <c r="E56" i="8" s="1"/>
  <c r="D55" i="8"/>
  <c r="E55" i="8" s="1"/>
  <c r="D54" i="8"/>
  <c r="E54" i="8" s="1"/>
  <c r="D53" i="8"/>
  <c r="E53" i="8" s="1"/>
  <c r="D52" i="8"/>
  <c r="E52" i="8" s="1"/>
  <c r="D51" i="8"/>
  <c r="E51" i="8" s="1"/>
  <c r="D50" i="8"/>
  <c r="E50" i="8" s="1"/>
  <c r="D49" i="8"/>
  <c r="E49" i="8" s="1"/>
  <c r="D48" i="8"/>
  <c r="E48" i="8" s="1"/>
  <c r="D47" i="8"/>
  <c r="E47" i="8" s="1"/>
  <c r="D46" i="8"/>
  <c r="E46" i="8" s="1"/>
  <c r="D45" i="8"/>
  <c r="E45" i="8" s="1"/>
  <c r="D43" i="8"/>
  <c r="E43" i="8" s="1"/>
  <c r="D42" i="8"/>
  <c r="E42" i="8" s="1"/>
  <c r="D41" i="8"/>
  <c r="E41" i="8" s="1"/>
  <c r="D40" i="8"/>
  <c r="E40" i="8" s="1"/>
  <c r="D39" i="8"/>
  <c r="E39" i="8" s="1"/>
  <c r="D38" i="8"/>
  <c r="E38" i="8" s="1"/>
  <c r="D37" i="8"/>
  <c r="E37" i="8" s="1"/>
  <c r="D36" i="8"/>
  <c r="E36" i="8" s="1"/>
  <c r="D35" i="8"/>
  <c r="E35" i="8" s="1"/>
  <c r="D34" i="8"/>
  <c r="E34" i="8" s="1"/>
  <c r="D33" i="8"/>
  <c r="E33" i="8" s="1"/>
  <c r="D32" i="8"/>
  <c r="E32" i="8" s="1"/>
  <c r="D31" i="8"/>
  <c r="E31" i="8" s="1"/>
  <c r="D29" i="8"/>
  <c r="E29" i="8" s="1"/>
  <c r="D28" i="8"/>
  <c r="E28" i="8" s="1"/>
  <c r="D27" i="8"/>
  <c r="E27" i="8" s="1"/>
  <c r="D26" i="8"/>
  <c r="E26" i="8" s="1"/>
  <c r="D25" i="8"/>
  <c r="E25" i="8" s="1"/>
  <c r="D24" i="8"/>
  <c r="E24" i="8" s="1"/>
  <c r="D23" i="8"/>
  <c r="E23" i="8" s="1"/>
  <c r="D22" i="8"/>
  <c r="E22" i="8" s="1"/>
  <c r="D21" i="8"/>
  <c r="E21" i="8" s="1"/>
  <c r="D19" i="8"/>
  <c r="E19" i="8" s="1"/>
  <c r="D18" i="8"/>
  <c r="E18" i="8" s="1"/>
  <c r="D17" i="8"/>
  <c r="E17" i="8" s="1"/>
  <c r="D16" i="8"/>
  <c r="E16" i="8" s="1"/>
  <c r="D15" i="8"/>
  <c r="E15" i="8" s="1"/>
  <c r="D14" i="8"/>
  <c r="E14" i="8" s="1"/>
  <c r="D13" i="8"/>
  <c r="E13" i="8" s="1"/>
  <c r="D12" i="8"/>
  <c r="E12" i="8" s="1"/>
  <c r="D11" i="8"/>
  <c r="E11" i="8" s="1"/>
  <c r="D10" i="8"/>
  <c r="E10" i="8" s="1"/>
  <c r="D9" i="8"/>
  <c r="E9" i="8" s="1"/>
  <c r="D8" i="8"/>
  <c r="E8" i="8" s="1"/>
  <c r="D7" i="8"/>
  <c r="E7" i="8" s="1"/>
  <c r="D6" i="8"/>
  <c r="E6" i="8" s="1"/>
  <c r="E162" i="8" l="1"/>
  <c r="D162" i="8"/>
  <c r="F56" i="12"/>
  <c r="H56" i="12"/>
  <c r="I56" i="12"/>
  <c r="J56" i="12"/>
  <c r="L56" i="12"/>
  <c r="O56" i="12"/>
  <c r="Q56" i="12"/>
  <c r="R56" i="12"/>
  <c r="U56" i="12"/>
  <c r="V56" i="12"/>
  <c r="D57" i="12" l="1"/>
  <c r="D60" i="12"/>
  <c r="C56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7" i="12"/>
  <c r="S28" i="12"/>
  <c r="S29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6" i="12"/>
  <c r="S47" i="12"/>
  <c r="S48" i="12"/>
  <c r="S51" i="12"/>
  <c r="S53" i="12"/>
  <c r="S54" i="12"/>
  <c r="S10" i="12"/>
  <c r="P6" i="12"/>
  <c r="P7" i="12"/>
  <c r="P8" i="12"/>
  <c r="P9" i="12"/>
  <c r="P10" i="12"/>
  <c r="P11" i="12"/>
  <c r="P12" i="12"/>
  <c r="P13" i="12"/>
  <c r="P14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M7" i="12"/>
  <c r="M8" i="12"/>
  <c r="M9" i="12"/>
  <c r="M10" i="12"/>
  <c r="M11" i="12"/>
  <c r="M12" i="12"/>
  <c r="M13" i="12"/>
  <c r="M14" i="12"/>
  <c r="M15" i="12"/>
  <c r="M16" i="12"/>
  <c r="M17" i="12"/>
  <c r="M19" i="12"/>
  <c r="M20" i="12"/>
  <c r="M21" i="12"/>
  <c r="M22" i="12"/>
  <c r="M23" i="12"/>
  <c r="M24" i="12"/>
  <c r="M25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3" i="12"/>
  <c r="K54" i="12"/>
  <c r="K55" i="12"/>
  <c r="K52" i="12"/>
  <c r="G18" i="12"/>
  <c r="G7" i="12"/>
  <c r="G8" i="12"/>
  <c r="G9" i="12"/>
  <c r="G10" i="12"/>
  <c r="G11" i="12"/>
  <c r="G12" i="12"/>
  <c r="G13" i="12"/>
  <c r="G14" i="12"/>
  <c r="G15" i="12"/>
  <c r="G16" i="12"/>
  <c r="G17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D9" i="12"/>
  <c r="E9" i="12" s="1"/>
  <c r="D10" i="12"/>
  <c r="E10" i="12" s="1"/>
  <c r="D11" i="12"/>
  <c r="E11" i="12" s="1"/>
  <c r="D12" i="12"/>
  <c r="E12" i="12" s="1"/>
  <c r="D13" i="12"/>
  <c r="E13" i="12" s="1"/>
  <c r="D14" i="12"/>
  <c r="E14" i="12" s="1"/>
  <c r="D15" i="12"/>
  <c r="E15" i="12" s="1"/>
  <c r="D16" i="12"/>
  <c r="E16" i="12" s="1"/>
  <c r="D17" i="12"/>
  <c r="E17" i="12" s="1"/>
  <c r="D18" i="12"/>
  <c r="E18" i="12" s="1"/>
  <c r="D19" i="12"/>
  <c r="E19" i="12" s="1"/>
  <c r="D20" i="12"/>
  <c r="E20" i="12" s="1"/>
  <c r="D21" i="12"/>
  <c r="E21" i="12" s="1"/>
  <c r="E22" i="12"/>
  <c r="D23" i="12"/>
  <c r="E23" i="12" s="1"/>
  <c r="D24" i="12"/>
  <c r="E24" i="12" s="1"/>
  <c r="D25" i="12"/>
  <c r="E25" i="12" s="1"/>
  <c r="D26" i="12"/>
  <c r="E26" i="12" s="1"/>
  <c r="D27" i="12"/>
  <c r="E27" i="12" s="1"/>
  <c r="D28" i="12"/>
  <c r="E28" i="12" s="1"/>
  <c r="D29" i="12"/>
  <c r="E29" i="12" s="1"/>
  <c r="D30" i="12"/>
  <c r="E30" i="12" s="1"/>
  <c r="D31" i="12"/>
  <c r="E31" i="12" s="1"/>
  <c r="D32" i="12"/>
  <c r="E32" i="12" s="1"/>
  <c r="D33" i="12"/>
  <c r="E33" i="12" s="1"/>
  <c r="D34" i="12"/>
  <c r="E34" i="12" s="1"/>
  <c r="D35" i="12"/>
  <c r="E35" i="12" s="1"/>
  <c r="D36" i="12"/>
  <c r="E36" i="12" s="1"/>
  <c r="D37" i="12"/>
  <c r="E37" i="12" s="1"/>
  <c r="D38" i="12"/>
  <c r="E38" i="12" s="1"/>
  <c r="D39" i="12"/>
  <c r="E39" i="12" s="1"/>
  <c r="D40" i="12"/>
  <c r="E40" i="12" s="1"/>
  <c r="D41" i="12"/>
  <c r="E41" i="12" s="1"/>
  <c r="D42" i="12"/>
  <c r="E42" i="12" s="1"/>
  <c r="D43" i="12"/>
  <c r="E43" i="12" s="1"/>
  <c r="D44" i="12"/>
  <c r="E44" i="12" s="1"/>
  <c r="D45" i="12"/>
  <c r="E45" i="12" s="1"/>
  <c r="D46" i="12"/>
  <c r="E46" i="12" s="1"/>
  <c r="D47" i="12"/>
  <c r="E47" i="12" s="1"/>
  <c r="D48" i="12"/>
  <c r="E48" i="12" s="1"/>
  <c r="D49" i="12"/>
  <c r="E49" i="12" s="1"/>
  <c r="D50" i="12"/>
  <c r="E50" i="12" s="1"/>
  <c r="D51" i="12"/>
  <c r="E51" i="12" s="1"/>
  <c r="D52" i="12"/>
  <c r="E52" i="12" s="1"/>
  <c r="D53" i="12"/>
  <c r="E53" i="12" s="1"/>
  <c r="D54" i="12"/>
  <c r="E54" i="12" s="1"/>
  <c r="D55" i="12"/>
  <c r="E55" i="12" s="1"/>
  <c r="S56" i="12" l="1"/>
  <c r="K56" i="12"/>
  <c r="M56" i="12"/>
  <c r="D274" i="7"/>
  <c r="P15" i="12" l="1"/>
  <c r="P56" i="12" s="1"/>
  <c r="D8" i="12" l="1"/>
  <c r="D56" i="12" l="1"/>
  <c r="E8" i="12"/>
  <c r="E56" i="12" s="1"/>
  <c r="D139" i="7"/>
  <c r="D275" i="7" s="1"/>
  <c r="Q25" i="1" l="1"/>
  <c r="P25" i="1"/>
  <c r="O25" i="1"/>
  <c r="F30" i="1" s="1"/>
  <c r="M25" i="1"/>
  <c r="L25" i="1"/>
  <c r="J25" i="1"/>
  <c r="I25" i="1"/>
  <c r="G25" i="1"/>
  <c r="F25" i="1"/>
  <c r="D25" i="1"/>
  <c r="F28" i="1" l="1"/>
  <c r="H14" i="1"/>
  <c r="H13" i="1"/>
  <c r="H6" i="1"/>
  <c r="N6" i="1"/>
  <c r="E22" i="1"/>
  <c r="N21" i="1"/>
  <c r="H21" i="1"/>
  <c r="E21" i="1"/>
  <c r="N19" i="1"/>
  <c r="H19" i="1"/>
  <c r="C19" i="1"/>
  <c r="E19" i="1" s="1"/>
  <c r="N18" i="1"/>
  <c r="K18" i="1"/>
  <c r="H18" i="1"/>
  <c r="E18" i="1"/>
  <c r="N17" i="1"/>
  <c r="K17" i="1"/>
  <c r="H17" i="1"/>
  <c r="C17" i="1"/>
  <c r="E17" i="1" s="1"/>
  <c r="N16" i="1"/>
  <c r="K16" i="1"/>
  <c r="H16" i="1"/>
  <c r="C16" i="1"/>
  <c r="E16" i="1" s="1"/>
  <c r="N15" i="1"/>
  <c r="K15" i="1"/>
  <c r="H15" i="1"/>
  <c r="E15" i="1"/>
  <c r="N14" i="1"/>
  <c r="K14" i="1"/>
  <c r="C14" i="1"/>
  <c r="E14" i="1" s="1"/>
  <c r="N13" i="1"/>
  <c r="K13" i="1"/>
  <c r="E13" i="1"/>
  <c r="N12" i="1"/>
  <c r="K12" i="1"/>
  <c r="H12" i="1"/>
  <c r="E12" i="1"/>
  <c r="N11" i="1"/>
  <c r="K11" i="1"/>
  <c r="H11" i="1"/>
  <c r="E11" i="1"/>
  <c r="N10" i="1"/>
  <c r="K10" i="1"/>
  <c r="H10" i="1"/>
  <c r="C10" i="1"/>
  <c r="N9" i="1"/>
  <c r="K9" i="1"/>
  <c r="H9" i="1"/>
  <c r="E9" i="1"/>
  <c r="N8" i="1"/>
  <c r="K8" i="1"/>
  <c r="H8" i="1"/>
  <c r="E8" i="1"/>
  <c r="N7" i="1"/>
  <c r="K7" i="1"/>
  <c r="H7" i="1"/>
  <c r="H25" i="1" s="1"/>
  <c r="K6" i="1"/>
  <c r="N25" i="1" l="1"/>
  <c r="E10" i="1"/>
  <c r="E25" i="1" s="1"/>
  <c r="C25" i="1"/>
  <c r="F27" i="1" s="1"/>
  <c r="K25" i="1"/>
  <c r="F29" i="1" l="1"/>
  <c r="G56" i="12" l="1"/>
  <c r="D58" i="12" s="1"/>
  <c r="N18" i="12"/>
  <c r="N56" i="12" s="1"/>
  <c r="T55" i="12"/>
  <c r="T31" i="12"/>
  <c r="T49" i="12"/>
  <c r="T50" i="12"/>
  <c r="T52" i="12"/>
  <c r="T45" i="12"/>
  <c r="T30" i="12"/>
  <c r="T26" i="12"/>
  <c r="T56" i="12" l="1"/>
  <c r="D59" i="12" s="1"/>
</calcChain>
</file>

<file path=xl/sharedStrings.xml><?xml version="1.0" encoding="utf-8"?>
<sst xmlns="http://schemas.openxmlformats.org/spreadsheetml/2006/main" count="851" uniqueCount="598">
  <si>
    <t>ՏԵՂԵԿԱՆՔ</t>
  </si>
  <si>
    <t>NN</t>
  </si>
  <si>
    <t>Կազմակերպության անվանումը</t>
  </si>
  <si>
    <t>010</t>
  </si>
  <si>
    <t>013</t>
  </si>
  <si>
    <t>015</t>
  </si>
  <si>
    <t>016</t>
  </si>
  <si>
    <t>014</t>
  </si>
  <si>
    <t>018</t>
  </si>
  <si>
    <t>071</t>
  </si>
  <si>
    <t>շենքեր  և  շինություններ</t>
  </si>
  <si>
    <t xml:space="preserve">   Էլ.սարքեր 
սարքավորումներ</t>
  </si>
  <si>
    <t>Մեքենա</t>
  </si>
  <si>
    <t>Գույք</t>
  </si>
  <si>
    <t>Փափուկ 
գույք</t>
  </si>
  <si>
    <t>Գրքեր</t>
  </si>
  <si>
    <t>Արագամաշ առարկաներ</t>
  </si>
  <si>
    <t>հ/արժ.</t>
  </si>
  <si>
    <t>մաշ.</t>
  </si>
  <si>
    <t>մնաց.</t>
  </si>
  <si>
    <t>«Սիսիանի քաղաքապետարանի աշխատակազմ» համայնքային կառավարչական հիմնարկ</t>
  </si>
  <si>
    <t>Սիսիանի քաղաքային համայնք</t>
  </si>
  <si>
    <t>Նախկին շրջխորհրդի գործ.շենք</t>
  </si>
  <si>
    <t>«Է. Ասյանի անվան Սիսիանի մանկական երաժշտական դպրոց» ՀՈԱԿ</t>
  </si>
  <si>
    <t xml:space="preserve">Սիսիանի քաղաքային գրադարան         </t>
  </si>
  <si>
    <t xml:space="preserve">«Սիսիանի շախմատի դպրոց» ՀՈԱԿ  </t>
  </si>
  <si>
    <t xml:space="preserve">«Սիսիանի մանկական արվեստի դպրոց» ՀՈԱԿ  </t>
  </si>
  <si>
    <t>«Զ.Ա. Խաչատրյանի անվան գեղարվեստի դպրոց» ՀՈԱԿ</t>
  </si>
  <si>
    <t>«Համո Սահյանի անվան Սիսիանի քաղաքային մշակույթի կենտրոն» ՀՈԱԿ</t>
  </si>
  <si>
    <t>«Աղվան Մինասյանի անվան մանկապատանեկան ստեղծագործության կենտրոն» ՀՈԱԿ</t>
  </si>
  <si>
    <t xml:space="preserve">«Սիսիանի համայնքի թիվ 1 նախադպրոցական ուսումնական հաստատություն» ՀՈԱԿ    </t>
  </si>
  <si>
    <t xml:space="preserve">«Սիսիանի համայնքի թիվ 2 նախադպրոցական ուսումնական հաստատություն» ՀՈԱԿ    </t>
  </si>
  <si>
    <t xml:space="preserve">«Սիսիանի համայնքի թիվ 3 նախադպրոցական ուսումնական հաստատություն» ՀՈԱԿ    </t>
  </si>
  <si>
    <t xml:space="preserve">«Սիսիանի համայնքի թիվ 4 նախադպրոցական ուսումնական հաստատություն» ՀՈԱԿ    </t>
  </si>
  <si>
    <t>«Սիսիանի ֆուտբոլի դպրոց» ՀՈԱԿ</t>
  </si>
  <si>
    <t>«Սիսիանի բնակարանային կոմունալ տնտեսություն» ՀՈԱԿ</t>
  </si>
  <si>
    <t>Համայնքային նշանակության
կառույցներ և կենսաապահովման միջոցներ /կցվում է ցանկը հավելված 2/</t>
  </si>
  <si>
    <t>Անավարտ շինություններ</t>
  </si>
  <si>
    <t xml:space="preserve"> </t>
  </si>
  <si>
    <t>ԸՆԴԱՄԵՆԸ</t>
  </si>
  <si>
    <t xml:space="preserve">Հիմնական միջոցների  հաշվեկշռային արժեք                                                                                              </t>
  </si>
  <si>
    <t>հազար դրամ</t>
  </si>
  <si>
    <t xml:space="preserve">Հիմնական միջոցների մաշվածք                                                    </t>
  </si>
  <si>
    <t xml:space="preserve">Հիմնական միջոցների մնացորդային  արժեք                                                                            </t>
  </si>
  <si>
    <t xml:space="preserve">Շրջանառու միջոցներ                                                            </t>
  </si>
  <si>
    <t xml:space="preserve">      ՀԱՄԱՅՆՔԻ ՂԵԿԱՎԱՐ`                                                   Ա. ՍԱՐԳՍՅԱՆ   </t>
  </si>
  <si>
    <t>Համայնքային սեփականության հողամասեր /1416.6789 հա, վկայական 1983209/</t>
  </si>
  <si>
    <t xml:space="preserve">Հավելված 1
ՀՀ Սյունիքի մարզի Սիսիանի համայնքի ավագանու 2016թ. դեկտեմբերի 16-ի թիվ ___(Ա) որոշման </t>
  </si>
  <si>
    <t>Սիսիանի համայնաքապետարանի վարչական շենք</t>
  </si>
  <si>
    <t xml:space="preserve">հ/արժ. </t>
  </si>
  <si>
    <t xml:space="preserve">          </t>
  </si>
  <si>
    <t xml:space="preserve">      </t>
  </si>
  <si>
    <t xml:space="preserve">            </t>
  </si>
  <si>
    <t>Համայնքային սեփականության հողամասեր /55357.14 հա,/</t>
  </si>
  <si>
    <r>
      <t xml:space="preserve">ò ² Ü Î
</t>
    </r>
    <r>
      <rPr>
        <b/>
        <i/>
        <sz val="12"/>
        <rFont val="Arial Armenian"/>
        <family val="2"/>
      </rPr>
      <t>êÇëÇ³ÝÇ Ñ³Ù³ÛÝùÇ ë»÷³Ï³ÝáõÃÛ³Ý Ñ³Ù³ÛÝù³ÛÇÝ Ýß³Ý³ÏáõÃÛ³Ý Ï³éáõÛóÝ»ñÇ 
¨ Ï»Ýë³³å³ÑáíÙ³Ý ÑÇÙÝ³Ï³Ý ÙÇçáóÝ»ñÇ</t>
    </r>
  </si>
  <si>
    <t>Ð/Ñ</t>
  </si>
  <si>
    <t>¶áõÛùÇ ³Ýí³ÝáõÙÁ</t>
  </si>
  <si>
    <t>Þ³Ñ³·áñÍÙ³Ý 
ï³ñ»ÃÇíÁ</t>
  </si>
  <si>
    <t>Ð³ßí»Ïßé³ÛÇÝ ³ñÅ»ùÁ /¹ñ³Ù/</t>
  </si>
  <si>
    <t>Þ³ù»-êÇëÇ³Ý çñ³ï³ñÇ ³Ý³í³ñï úÎæ</t>
  </si>
  <si>
    <t>ø³Õ³ùÇ ÷³Ï ·»ñ»½Ù³Ý³ïáõÝ</t>
  </si>
  <si>
    <t>¶áñÍáÕ ·»ñ»½Ù³Ý³ïáõÝ</t>
  </si>
  <si>
    <t>êÛáõÝÇùÇ ·»ñ»½Ù³Ý³ïáõÝ</t>
  </si>
  <si>
    <t>ä³ÝÃ»áÝ</t>
  </si>
  <si>
    <t>Ø³Ûñ Ñáõß³ñÓ³Ý</t>
  </si>
  <si>
    <t>Ð³Ùá ê³ÑÛ³ÝÇ Ñáõß³ñÓ³Ý</t>
  </si>
  <si>
    <t>Þ³ÑáõÙÛ³ÝÇ ³ñÓ³Ý</t>
  </si>
  <si>
    <t>Ü. ²¹áÝóÇ ³ñÓ³Ý</t>
  </si>
  <si>
    <t>40-³ÕµÛáõñ Ñáõß³ñÓ³Ý</t>
  </si>
  <si>
    <t>ÐÛáõñ³ÝáóÇ ÙáïÇ Ñáõß³ñÓ³Ý</t>
  </si>
  <si>
    <t>Ð³Ûñ»Ý³Ï³Ý å³ï»ñ³½ÙÇ Ñáõß³ñÓ³Ý</t>
  </si>
  <si>
    <t>ºñÏñ³ß³ñÅÇ ½áÑ»ñÇ Ñáõß³ñÓ³Ý</t>
  </si>
  <si>
    <t>ì. àëÏ³ÝÛ³ÝÇ ³ñÓ³Ý</t>
  </si>
  <si>
    <t>2012Ã.</t>
  </si>
  <si>
    <t>êÇë³Ï Ü³Ñ³å»ïÇ Ññ³å³ñ³ÏÇ ß³ïñí³ÝÝ»ñ</t>
  </si>
  <si>
    <t>êÇë³Ï³Ý ÷áÕáóÇ Ñáõß³ñÓ³Ý-³ÕµÛáõñ</t>
  </si>
  <si>
    <t>Î.¸»ÙÇñ×Û³ÝÇ ³Ýí³Ý ³Û·Ç</t>
  </si>
  <si>
    <t>Ø³ÛÇëÇ 28-Ç ³Ýí³Ý ³Û·Ç</t>
  </si>
  <si>
    <t>Ø³ÝÏ³Ï³Ý ³Û·Ç</t>
  </si>
  <si>
    <t>ÐÇ¹ñáßÇÝ³ñ³ñÝ»ñÇ ³Û·Ç</t>
  </si>
  <si>
    <t>²Õµ³í³Ûñ</t>
  </si>
  <si>
    <t>Î³Ù³ñáí Ï³Ùáõñç ¶. ÜÅ¹»ÑÇ ÷.</t>
  </si>
  <si>
    <t>Ð»ïÇáïÝ Ï³Ùáõñç</t>
  </si>
  <si>
    <t>Ð»Í³Ý³ÛÇÝ Ï³Ùáõñç /´àô²î-Ç Ñ³ñ¨³ÝáõÃÛ³Ùµ/</t>
  </si>
  <si>
    <t>Ð»Í³Ý³ÛÇÝ Ï³Ùáõñç /§ê»ñå³ÝïÇÝ³¦ êäÀ-Ç Ñ³ñ¨³ÝáõÃÛ³Ùµ/</t>
  </si>
  <si>
    <t>àéá·Ù³Ý ó³Ýó` 9853 ·.Ù., ³Û¹ ÃíáõÙ`</t>
  </si>
  <si>
    <t>1980, 1998, 2001</t>
  </si>
  <si>
    <t>1)</t>
  </si>
  <si>
    <t xml:space="preserve">  àõÛÍ-êÇëÇ³Ý /·»ï³÷ÝÛ³ Ã³Õ³Ù³ë/ 4003 ·.Ù.</t>
  </si>
  <si>
    <t>2)</t>
  </si>
  <si>
    <t xml:space="preserve">  àõÛÍ-êÇëÇ³Ý /Ó³Ë³÷ÝÛ³ Ã³Õ³Ù³ë/ 4750 ·.Ù.</t>
  </si>
  <si>
    <t>3)</t>
  </si>
  <si>
    <t xml:space="preserve">  ²Û·»·áñÍ³Ï³ÝÇ ³ñï³ùÇÝ ·ÇÍ` 1100 ·.Ù.</t>
  </si>
  <si>
    <t>æñ³ÛÇÝ Ñ³Û»ÉÇÝ»ñ</t>
  </si>
  <si>
    <t>¼áõ·³ñ³Ý ºñ¨³ÝÛ³Ý ³Û·áõÙ</t>
  </si>
  <si>
    <t>Ü»ñÑ³Ù³ÛÝù³ÛÇÝ Ýß³Ý³ÏáõÃÛ³Ý 
ç»ñÙ³Ù³ï³Ï³ñ³ñÙ³Ý Ñ³Ù³Ï³ñ·  14,615կմ</t>
  </si>
  <si>
    <t>4)</t>
  </si>
  <si>
    <t>01.12.2008Ã.-01.09.2010Ã.</t>
  </si>
  <si>
    <t>Èáõë³Ù÷á÷ 153 Ñ³ï</t>
  </si>
  <si>
    <t>¶ÍÇ »ñÏ³ñáõÃÛáõÝ  12120 Ù</t>
  </si>
  <si>
    <t>Ð»Ý³ëÛáõÝ Ù»Í 57 Ñ³ï</t>
  </si>
  <si>
    <t>01.09.2012Ã.</t>
  </si>
  <si>
    <t>äÉ³ëïÙ³ëë» Éáõë³Ù÷á÷ 53 Ñ³ï</t>
  </si>
  <si>
    <t>¾É. Ñ³Õáñ¹³É³ñÇ »ñÏ³ñáõÃÛáõÝ 18.66X100 ·Ù</t>
  </si>
  <si>
    <t>Ð»Ý³ëÛáõÝ 53 Ñ³ï</t>
  </si>
  <si>
    <t>Ð³ßíÇãÇ ïáõ÷ 5 Ñ³ï</t>
  </si>
  <si>
    <t>5)</t>
  </si>
  <si>
    <t>²íïáÙ³ï ÷áË³ñÏÇã 5 Ñ³ï</t>
  </si>
  <si>
    <t>6)</t>
  </si>
  <si>
    <t>ØÇ³ý³½ ¿É. Ñ³ßíÇã 5 Ñ³ï</t>
  </si>
  <si>
    <t>7)</t>
  </si>
  <si>
    <t>¾É. Å³Ù³Ý³ÏÇ é»É» 5 Ñ³ï</t>
  </si>
  <si>
    <t>8)</t>
  </si>
  <si>
    <t>¿É. Éáõë³íáñáõÃÛ³Ý É³Ùå 14 Ñ³ï</t>
  </si>
  <si>
    <t>öáÕáóÝ»ñ   446.4 Ñ³½.ùÙ</t>
  </si>
  <si>
    <t>2013Ã.</t>
  </si>
  <si>
    <t>Ðñ³å³ñ³ÏÝ»ñ  6.9 Ñ³½ ùÙ, ³Û¹ ÃíáõÙ`</t>
  </si>
  <si>
    <t>ì. àëÏ³ÝÛ³ÝÇ ³Ýí³Ý ³½³ï³Ù³ñïÇ hñ³å³ñ³Ï` 4.5 Ñ³½.ù.Ù.</t>
  </si>
  <si>
    <t>§Ø³Ûñ ³ñÓ³Ý¦ hñ³å³ñ³Ï`  0.9 Ñ³½.ùÙ</t>
  </si>
  <si>
    <t>§àñáï³Ý¦ ÏÇÝáÃ³ïñáÝ hñ³å³ñ³Ï` 1.5 Ñ³½.ùÙ</t>
  </si>
  <si>
    <t>êÇë³Ï Ü³Ñ³å»ïÇ Ññ³å³ñ³Ï    3.7 Ñ.ùÙ</t>
  </si>
  <si>
    <t>2008Ã</t>
  </si>
  <si>
    <t>Ò¨³íáñ Éáõë³ïáõ ÷áùñ Ñ»Ý³ëÛáõÝáí 19 Ñ³ï /êÇë³Ï Ü³Ñ³å»ïÇ Ññ³å³ñ³Ï/</t>
  </si>
  <si>
    <t>2010թ.</t>
  </si>
  <si>
    <t>Ê³Õ³Ññ³å³ñ³ÏÝ»ñ 7.835 Ñ³½ ùÙ, ³Û¹ ÃíáõÙ`</t>
  </si>
  <si>
    <t xml:space="preserve">     êÇë³Ï³Ý 50                            0.415 Ñ³½.ù.Ù.</t>
  </si>
  <si>
    <t xml:space="preserve">     ÞÇñí³Ý½³¹» 2-³`                 0.87 Ñ³½.ù.Ù.</t>
  </si>
  <si>
    <t xml:space="preserve">     Æëñ³»É-úñÇ 3-³`                    0.95 Ñ³½.ù.Ù.</t>
  </si>
  <si>
    <t xml:space="preserve">     Ê³ÝçÛ³Ý 3-³`                         0.79 Ñ³½.ù.Ù.</t>
  </si>
  <si>
    <t xml:space="preserve">     üÇ½ÏáõÉïáõñÝÇÏÝ»ñÇ 6`         0.37 Ñ³½.ù.Ù.</t>
  </si>
  <si>
    <t>ա)</t>
  </si>
  <si>
    <t xml:space="preserve"> ê³Ñ³ñ³Ý 3.6x0.7x2.4</t>
  </si>
  <si>
    <t>բ)</t>
  </si>
  <si>
    <t xml:space="preserve"> ÞÕÃ³Ý»ñáí ÷áùñ ×á×³Ý³Ï 2.5x0.5x1.8</t>
  </si>
  <si>
    <t>գ)</t>
  </si>
  <si>
    <t xml:space="preserve"> ¼ëå³Ý³Ïáí ×á×³Ý³Ï /4 ï»Õ/ , 2.6x0.4x0.8</t>
  </si>
  <si>
    <t>դ)</t>
  </si>
  <si>
    <t xml:space="preserve"> ê»Õ³Ý-Ýëï³ñ³Ý /L-2m/ </t>
  </si>
  <si>
    <t xml:space="preserve">     ¶³ÛÇ 6`                                    1.2 Ñ³½.ù.Ù.</t>
  </si>
  <si>
    <t xml:space="preserve">     ¶³ÛÇ 12`                                  1.2 Ñ³½.ù.Ù.</t>
  </si>
  <si>
    <t>9)</t>
  </si>
  <si>
    <t xml:space="preserve">     Æëñ³յ»É-úñÇ 1-·`                    0.42 Ñ³½.ù.Ù.</t>
  </si>
  <si>
    <t>10)</t>
  </si>
  <si>
    <t xml:space="preserve">     êÇë³Ï³Ý 48`                           0.42 Ñ³½.ù.Ù.</t>
  </si>
  <si>
    <t>Î³Ý³ã ï³ñ³ÍùÝ»ñ /·³½áÝÝ»ñ/ 12.4 Ñ³½.ùÙ, ³Û¹ ÃíáõÙ`</t>
  </si>
  <si>
    <t xml:space="preserve">       êÇë³Ï³Ý ÷áÕáó`                   3.2 Ñ³½.ù.Ù.</t>
  </si>
  <si>
    <t xml:space="preserve">       ¶.ÜÅ¹»ÑÇ ÷áÕáó`                   1.8 Ñ³½.ù.Ù.</t>
  </si>
  <si>
    <t xml:space="preserve">       â³ñ»ÝóÇ ÷áÕáó`                   4.2 Ñ³½.ù.Ù.</t>
  </si>
  <si>
    <t xml:space="preserve">       ÞÇñí³Ý½³¹»Ç ÷áÕáó`          1.2 Ñ³½.ù.Ù.</t>
  </si>
  <si>
    <t xml:space="preserve">       Æëñ³յ»É-úñÇ ÷áÕáó`               2.0 Ñ³½.ù.Ù.</t>
  </si>
  <si>
    <t xml:space="preserve">Ø³ñ½³¹³ßï 18000ùÙ   </t>
  </si>
  <si>
    <t>1991Ã.</t>
  </si>
  <si>
    <t>üáõïµáÉÇ ÷áùñ ¹³ßï</t>
  </si>
  <si>
    <t>êÇë³Ï³Ý 46 ² ß»ÝùÇ ·³½³ï³ñ</t>
  </si>
  <si>
    <t>ÞÇñí³Ý½³¹» Ã³Õ³Ù³ëÇ ·³½³ï³ñ</t>
  </si>
  <si>
    <t>2007Ã.</t>
  </si>
  <si>
    <t>êÇëÇ³ÝÇ ù³Õ³ù³ÛÇÝ Ñ³Ù³ÛÝùÇ í³ñã³Ï³Ý ß»ÝùÇ ·³½ÇýÇÏ³óÙ³Ý Ñ³Ù³Ï³ñ· 227·Ù</t>
  </si>
  <si>
    <t>2009Ã.</t>
  </si>
  <si>
    <t>¶³ÛÇ ÃÇí 7 ß»ÝùÇ Ãíáí 38 µÝ³Ï³ñ³ÝÝ»ñ /1,2,3,4,5,7,8,11,13,14,15,16,17,19,20,22,23,24,25,26,27,28, 29,31,34,35,36,38,39,40,41,42,45,46,47,48,49 ¨ 50/</t>
  </si>
  <si>
    <t>§´ÉÃµÉÃ³ÝÇ¦ ï³ñ³Íù`  2600.0  ù³é.Ù</t>
  </si>
  <si>
    <t>Քլորակայան</t>
  </si>
  <si>
    <t>Պահակատուն</t>
  </si>
  <si>
    <t>Ջրամբար</t>
  </si>
  <si>
    <t>§Ø»Í ³ÕµÛáõñÇ¦ ï³ñ³Íù` 300.0 ù³é.Ù</t>
  </si>
  <si>
    <t>§ê¨ ³ÕµÛáõñÇ¦ ï³ñ³Íù` 1500.0 ù³é.Ù</t>
  </si>
  <si>
    <t>Կապտաժ</t>
  </si>
  <si>
    <t>Øñ·³ïáõ ³Û·Ç   17 Ñ³ /ê¨ ³ÕµÛáõñÇ ï³ñ³Íù/</t>
  </si>
  <si>
    <t>üÇ½ÏáõÉïáõñÝÇÏÝ»ñÇ ÃÇí 6 ß»ÝùÇ 1-ÇÝ Ñ³ñÏáõÙ բացվածք 219.0 ùÙ</t>
  </si>
  <si>
    <t>äáÙå³Ï³Û³ÝÇ ÏÇë³Ï³éáõÛó ß»Ýù /àõÛÍÇ í³ñã³Ï³Ý ï³ñ³ÍùÇÝ ë³ÑÙ³Ý³ÏÇó/</t>
  </si>
  <si>
    <t>²ñï³¹ñ³Ï³Ý ÏÇë³Ï³éáõÛó ß»Ýù /àõÛÍÇ í³ñã³Ï³Ý ï³ñ³ÍùÇÝ ë³ÑÙ³Ý³ÏÇó/</t>
  </si>
  <si>
    <t>²Õµ³ñÏÕ /Ù»Í/    15 Ñ³ï</t>
  </si>
  <si>
    <t>2010Ã.</t>
  </si>
  <si>
    <t>²Õµ³ñÏÕ /÷áùñ/    15 Ñ³ï</t>
  </si>
  <si>
    <t>²Õµ³Ù³Ý  / 7Ñ³ï /</t>
  </si>
  <si>
    <t xml:space="preserve">²ÉÛáõÙÇÝ»  Ï³Ù³ñ³Ó¨ å³ïáõÑ³ÝÝ»ñ (1.09x1.76 R=0.52Ù), 6 Ñ³ï՝        17.4ùÙ      </t>
  </si>
  <si>
    <t>ä³ïáõÑ³ÝÝ»ñÇ ³å³ÏÇ 16.6ùÙ</t>
  </si>
  <si>
    <t xml:space="preserve">²ÉÛáõÙÇÝ» ³å³Ï»å³ï íÇïñ³ÅÝ»ñ (0.75x3.70Ù) 2 Ñ³ï՝  5.55 ùÙ            </t>
  </si>
  <si>
    <t xml:space="preserve">²ÉÛáõÙÇÝ» ¹éÝ»ñ (1.22x2.54 R=0.52Ù-1 Ñ³ï /Ù»Ï ÷»ÕÏÁ ãÏ³/, 1.55x3.7Ù- 1 Ñ³ï)  9.26ùÙ </t>
  </si>
  <si>
    <t>¸éÝ»ñÇ ³å³ÏÇÝ»ñ   4.50 ùÙ</t>
  </si>
  <si>
    <t>²ÉÛáõÙÇÝ» ³å³Ï»å³ï Éáõë³ÙáõïÝ»ñ  /3 Ñ³ï/ 1.32 X 1.97 /7.8ùÙ/</t>
  </si>
  <si>
    <t>²ÉÛáõÙÇÝ» Ï³Ù³ñ³Ó¨ ¹áõé  /1Ñ³ï/ 2.30 X 2.13, R=1.15Ù/,  /7.0ùÙ/</t>
  </si>
  <si>
    <t xml:space="preserve">Ð»Ý³ëÛáõÝ  38 Ñ³ï </t>
  </si>
  <si>
    <t>01.12.2010Ã.§êÇëÇ³ÝÇ µÝ³Ï³ñ³Ý³ÛÇÝ ÏáÙáõÝ³É ïÝï.¦ Ðà²Î-Ç ÏáÕÙÇó Çñ³Ï³Ý.</t>
  </si>
  <si>
    <t>Èáõë³ïáõ 49 Ñ³ï</t>
  </si>
  <si>
    <t>Էլեկտրական ·ÍÇ »ñÏ³ñáõÃÛáõÝ 1625X2</t>
  </si>
  <si>
    <t>Ø»ï³Õ³Ï³Ý ×³Õ³ß³ñ /14.9 ùÙ/</t>
  </si>
  <si>
    <t>ºñÏï³íñ /³é³ÝÓÇÝ ÏïáñÝ»ñáí, 0.23ïÝ/</t>
  </si>
  <si>
    <t>ö³Ûï» ¹éÝ»ñ ³é³Ýó ßñç³Ý³Ï /33ùÙ/</t>
  </si>
  <si>
    <t>ö³Ûï» ¹éÝ»ñ ³é³Ýó ßñç³Ý³Ï, 2 Ñ³ï  /2.4ùÙ/</t>
  </si>
  <si>
    <t>²Õµ³Ù³Ý         30 Ñ³ï</t>
  </si>
  <si>
    <t>2011Ã.</t>
  </si>
  <si>
    <t>²Õµ³Ù³Ý         10 Ñ³ï</t>
  </si>
  <si>
    <t>2012թ.</t>
  </si>
  <si>
    <t>²Õµ³Ù³Ý         40 Ñ³ï</t>
  </si>
  <si>
    <t>Ö³Ý³å³ñÑ³ÛÇÝ Ýß³ÝÝ»ñ</t>
  </si>
  <si>
    <t>Լուսացույցներ` զգուշացնող թարթող /3 հատ/</t>
  </si>
  <si>
    <t>2009թ.</t>
  </si>
  <si>
    <t>Լուսացույցներ /11 հատ/</t>
  </si>
  <si>
    <t>Հասարակական զուգարաններ /2 հատ/</t>
  </si>
  <si>
    <t>2014թ.</t>
  </si>
  <si>
    <t>Կանգառներ /8 հատ/</t>
  </si>
  <si>
    <t>Նստարան /1000x800x1500մմ/ 13 հատ</t>
  </si>
  <si>
    <t>Աղբաման /250x400մմ/ 10 հատ</t>
  </si>
  <si>
    <t>Մալուխ /բազմաջիղ պղինձ, 2x4մմ/  500մ</t>
  </si>
  <si>
    <t>Լուսատու /D=200մմ/ 30հատ</t>
  </si>
  <si>
    <t>Լուսատու / 446 հատ/</t>
  </si>
  <si>
    <t>2015թ</t>
  </si>
  <si>
    <t>Նստարաններ 19 հատ</t>
  </si>
  <si>
    <t>2017թ.</t>
  </si>
  <si>
    <t>Լուսատուների կառուցում և վերանորոգում (175 հատ)</t>
  </si>
  <si>
    <t>Աղբաման /ՈՒրբան/ 28 հատ</t>
  </si>
  <si>
    <t>2018թ.</t>
  </si>
  <si>
    <t>108մմ տրամագծով՝ 1328գծմ, 159մմ տրամագծով՝ 10275գծմ, 219մմ տրամագծով՝ 1980գծմ, 273մմ տրամագծով՝ 250գծմ, 530մմ տրամագծով՝ 147գծմ խողովակները և d-100 մակնիշի 10հատ, d-150 մակնիշի 70 հատ, d-200 մակնիշի 4 հատ փականներ:</t>
  </si>
  <si>
    <t>ԸՆԴԱՄԵՆԸ ՍԻՍԻԱՆ ՔԱՂԱՔ</t>
  </si>
  <si>
    <t>ՏՈԼՈՐՍ</t>
  </si>
  <si>
    <t>Խմելու ջրի ցանցեր</t>
  </si>
  <si>
    <t>Կոյուղի</t>
  </si>
  <si>
    <t>Շենքերի ջեռուցման ցանց</t>
  </si>
  <si>
    <t>Ոռոգման ջրատար</t>
  </si>
  <si>
    <t>ԲՆՈՒՆԻՍ</t>
  </si>
  <si>
    <t>Աղբյուր Քոսի</t>
  </si>
  <si>
    <t>Աղբյուր Քահրիգ</t>
  </si>
  <si>
    <t>Երկաթյա տնակ</t>
  </si>
  <si>
    <t>ԴԱՍՏԱԿԵՐՏ</t>
  </si>
  <si>
    <t>Խմելու ջրի ներտնտեսային ցանց</t>
  </si>
  <si>
    <t>Խմելու ջրի արտաքին ցանց</t>
  </si>
  <si>
    <t>Գերեզմանատուն</t>
  </si>
  <si>
    <t>Ներհանքային կամուրջ</t>
  </si>
  <si>
    <t>Համայնքի լուսավորության ցանց</t>
  </si>
  <si>
    <t>ՀԱՑԱՎԱՆ</t>
  </si>
  <si>
    <t>Ոռոգման խողովակաշար</t>
  </si>
  <si>
    <t>ԹԱՍԻԿ</t>
  </si>
  <si>
    <t>Խմելու ջրի խողովակներ</t>
  </si>
  <si>
    <t>Գյուղամիջյան ճանապարհ</t>
  </si>
  <si>
    <t>Գետանցում</t>
  </si>
  <si>
    <t>Փողոցային  լուսավորություն</t>
  </si>
  <si>
    <t>Խմելու ջրի ջրագծի,ՕԿՋ-ի ջրընդունիչ</t>
  </si>
  <si>
    <t xml:space="preserve"> ԱՂԻՏՈՒ</t>
  </si>
  <si>
    <t>Ներքին խմելու ջրի ցանց</t>
  </si>
  <si>
    <t>Ներտնային ոռոգման ցանց</t>
  </si>
  <si>
    <t>ՎԱՂԱՏԻՆ</t>
  </si>
  <si>
    <t>Ջրագծի ներքին ցանց</t>
  </si>
  <si>
    <t>ՈՐՈՏՆԱՎԱՆ</t>
  </si>
  <si>
    <t>Ներհամայնքային ջրագիծ</t>
  </si>
  <si>
    <t>Ույծ</t>
  </si>
  <si>
    <t>Ներհամայնքային ներհամայնքային փողոցներ և հրապարակ</t>
  </si>
  <si>
    <t>Հուշարձան</t>
  </si>
  <si>
    <t>Հուշարձան-աղբյուր</t>
  </si>
  <si>
    <t>Մատուռ</t>
  </si>
  <si>
    <t>Կամուրջ  Այրի</t>
  </si>
  <si>
    <t>Եկեղեցի քանդված</t>
  </si>
  <si>
    <t>Մետաղյա տնակ</t>
  </si>
  <si>
    <t>ԴԱՐԲԱՍ</t>
  </si>
  <si>
    <t>1941-1945թթ  զոհվածների հիշատակին նվիրված հուշաղբյուր</t>
  </si>
  <si>
    <t>Արևային օդատաքացման համակարգ</t>
  </si>
  <si>
    <t>Ցերեկային լուսավորության երկաթե սյուներ</t>
  </si>
  <si>
    <t>Լուսադիոդային լուսարձակներ</t>
  </si>
  <si>
    <t>Ցերեկային լուսարձակներ</t>
  </si>
  <si>
    <t>Ցերեկային լուսավորության ցանց</t>
  </si>
  <si>
    <t>Եղեռնի նահատակներիհիշատակին նվիրված խաչքար</t>
  </si>
  <si>
    <t>ՇԱՄԲ</t>
  </si>
  <si>
    <t xml:space="preserve"> Արցախյան պատերազմում զոհվածների հիշատակին նվիրված խաչքար-պուրակ </t>
  </si>
  <si>
    <t xml:space="preserve"> Անասունների ջրելատեղ Եռաբլուրում</t>
  </si>
  <si>
    <t>ԳԵՏԱԹԱՂ</t>
  </si>
  <si>
    <t>Ներհամայնքային ջրամատակարարման համակարգ</t>
  </si>
  <si>
    <t>Ներհամայնքային  ոռոգման  համակարգ</t>
  </si>
  <si>
    <t>Եկեղեցի</t>
  </si>
  <si>
    <t>Խաչքար</t>
  </si>
  <si>
    <t>ԼՈՐ</t>
  </si>
  <si>
    <t>Ջրանցք</t>
  </si>
  <si>
    <t>Ոռոգման ցանց</t>
  </si>
  <si>
    <t>Հուշարձան-մահարձան</t>
  </si>
  <si>
    <t>Ներհամայնքային կամուրջ</t>
  </si>
  <si>
    <t>ՇԵՆԱԹԱՂ</t>
  </si>
  <si>
    <t>Աղբյուր հուշարձան</t>
  </si>
  <si>
    <t>ՆՈՐԱՎԱՆ</t>
  </si>
  <si>
    <t>Խմելու ջրի ջրավազան</t>
  </si>
  <si>
    <t>Խմելու ջրի ներքին ցանց</t>
  </si>
  <si>
    <t>ՇԱՔԻ</t>
  </si>
  <si>
    <t>Ներհամայնքային ոռոգման համակարգ</t>
  </si>
  <si>
    <t>Եևկաթյան նստարան</t>
  </si>
  <si>
    <t>Մետաղյա խող.ջրագիծ</t>
  </si>
  <si>
    <t>Մետաղյա խող. հենասյուն</t>
  </si>
  <si>
    <t>2014-2016</t>
  </si>
  <si>
    <t>Հաղորդալար</t>
  </si>
  <si>
    <t>2014-2017</t>
  </si>
  <si>
    <t>Փողոցային  լուսամփոփներ</t>
  </si>
  <si>
    <t>ՇԱՂԱՏ</t>
  </si>
  <si>
    <t>Ջրագիծ</t>
  </si>
  <si>
    <t>Ցանցային անլար  սարք</t>
  </si>
  <si>
    <t>ԻՇԽԱՆԱՍԱՐ</t>
  </si>
  <si>
    <t>Ավտոկանգառ</t>
  </si>
  <si>
    <t>ԱՆԳԵՂԱԿՈԹ</t>
  </si>
  <si>
    <t>Սպանդարյան-Անգեղակոթ ջրատար</t>
  </si>
  <si>
    <t>Ջրի ներքին ցանց</t>
  </si>
  <si>
    <t>ԸՆԴԱՄԵՆԸ  ԲՆԱԿԱՎԱՅՐԵՐ</t>
  </si>
  <si>
    <t>ԸՆԴԱՄԵՆԸ  ՀԱՄԱՅՆՔ</t>
  </si>
  <si>
    <t>Համայնքային 
նշանակության շինությունների և
կառույցների անվանումը</t>
  </si>
  <si>
    <t>Շենքեր և շինություններ /դրամ/</t>
  </si>
  <si>
    <t>Շրջ. գործկոմի շենք</t>
  </si>
  <si>
    <t>Սիսիանի քաղաքային համայնքի «Է. Ասյանի անվան Սիսիանի մանկական երաժշտական դպրոց» ՀՈԱԿ</t>
  </si>
  <si>
    <t>Համայնքային նշանակության կառույցներ և
կենսապահովման միջոցներ /կցվում է ցանկը` հավելված 2/</t>
  </si>
  <si>
    <t>Տոլորս բնակավայրի վարչական շենք</t>
  </si>
  <si>
    <t>Ախլաթյան բնակավայրի վարչական շենք</t>
  </si>
  <si>
    <t xml:space="preserve">Ախլաթյան բնակավայրի կաթի ընդունման կետ </t>
  </si>
  <si>
    <t>Ախլաթյան բնակավայրի կենցաղի տուն</t>
  </si>
  <si>
    <t>Տորունիք բնակավայրի ակումբի շենք</t>
  </si>
  <si>
    <t>Տորունիք բնակավայրի կերաղացի շենք</t>
  </si>
  <si>
    <t>Տորունիք բնակավայրի երիտասարդական միության  շենք</t>
  </si>
  <si>
    <t>Տորունիք բնակավայրի բուժկետի շենք</t>
  </si>
  <si>
    <t>Դաստակերտ բնակավայրի վարչական շենք</t>
  </si>
  <si>
    <t xml:space="preserve">   Դաստակերտ բնակավայրի  ոչ բնակելի շենք</t>
  </si>
  <si>
    <t>Դաստակերտ բնակավայրի մշակույթի տուն</t>
  </si>
  <si>
    <t>Դաստակերտ բնակավայրի կենցաղի տուն</t>
  </si>
  <si>
    <t>Դաստակերտ բնակավայրի ճաշարան</t>
  </si>
  <si>
    <t>Դաստակերտ բաղնիքի շենք</t>
  </si>
  <si>
    <t xml:space="preserve">Նժդեհ բնակավայրի յոթ  կիսաքանդ շինություններ </t>
  </si>
  <si>
    <t xml:space="preserve">Նժդեհ բնակավայրի ներհամայնքային կամուրջ </t>
  </si>
  <si>
    <t xml:space="preserve">Նժդեհ բնակավայրի նախկին կապի շենք </t>
  </si>
  <si>
    <t xml:space="preserve">Աշոտավան բնակավայրի հանրախանութի  շենք </t>
  </si>
  <si>
    <t>Աշոտավան բնակավայրի պահակի տնակ</t>
  </si>
  <si>
    <t>Աշոտավան բնակավայրի կաթսայատուն</t>
  </si>
  <si>
    <t>Աշոտավան բնակավայրի կենցաղի տուն</t>
  </si>
  <si>
    <t>Աշոտավան բնակավայրի մանկապարտեզի շենք</t>
  </si>
  <si>
    <t>Հացավան բնակավայրի վարչական շենք</t>
  </si>
  <si>
    <t>Հացավան բնակավայրի ծննդատուն</t>
  </si>
  <si>
    <t>Հացավան բնակավյրի խանութի շենք</t>
  </si>
  <si>
    <t>Թասիկ  բնակավյրի  գրասենյակի շենք</t>
  </si>
  <si>
    <t>Թասիկ  բնակավյրի  ակումբ -կինոխցիկ</t>
  </si>
  <si>
    <t>Թասիկ  բնակավյրի կորմոցեխ</t>
  </si>
  <si>
    <t>Թասիկ  բնակավյրի պահեստ</t>
  </si>
  <si>
    <t>Թասիկ  բնակավյրի բաղնիքի շենք</t>
  </si>
  <si>
    <t>Թասիկ  բնակավյրի նախկին կաթի մշակման կետ</t>
  </si>
  <si>
    <t>Թասիկ  բնակավյրի մանկապարտեզի շենք</t>
  </si>
  <si>
    <t>Սալվարդ բնակավայրի բաղնիքի շենք</t>
  </si>
  <si>
    <t>Սալվարդ բնակավայրի էլեկտրոկայան</t>
  </si>
  <si>
    <t>Սալվարդ բնակավայրի կենցաղի տուն</t>
  </si>
  <si>
    <t>Սալվարդ բնակավայրի ակումբ գրադարան</t>
  </si>
  <si>
    <t>Բռնակոթ  բնակավայրի կենցաղի տուն</t>
  </si>
  <si>
    <t>Աղիտու բնակավայրի ՀՈԱԿ_ի շենք</t>
  </si>
  <si>
    <t>Աղիտու բնակավայրի ակումբի  շենք</t>
  </si>
  <si>
    <t>Վաղատին բնակավայրի վարչական  շենք</t>
  </si>
  <si>
    <t>Վաղատին բնակավայրի կենցաղի տուն</t>
  </si>
  <si>
    <t>Վաղատին բնակավայրի հովվի կացարան</t>
  </si>
  <si>
    <t>Վաղատին բնակավայրի հիվանդանոցի շենք</t>
  </si>
  <si>
    <t>Վաղատին բնակավայրի մշակութի տուն</t>
  </si>
  <si>
    <t>Որոտնավան բնակավայրի պահեստ</t>
  </si>
  <si>
    <t>Որոտնավան բնակավայրի կովանոց</t>
  </si>
  <si>
    <t>ՈՒյծ բնակավայրի մշակույթի տուն</t>
  </si>
  <si>
    <t>ՈՒյծ բնակավայրի գրադարանի շենք</t>
  </si>
  <si>
    <t>ՈՒյծ բնակավայրի մանկապարտեզի կիսակառույց</t>
  </si>
  <si>
    <t>ՈՒյծ բնակավայրի  մանկապարտեզի շենք վերանորոգված</t>
  </si>
  <si>
    <t>ՈՒյծի հիդրոպոմպակայան</t>
  </si>
  <si>
    <t>Լծեն բնակավայրի վարչական շենք</t>
  </si>
  <si>
    <t>Լծեն  բնակավայրի ակումբի շենք</t>
  </si>
  <si>
    <t>Դարբաս  բնակավայրի հիվանդանոցի շենք</t>
  </si>
  <si>
    <t>Դարբաս  բնակավայրի կուլտուրայի տան շենք</t>
  </si>
  <si>
    <t>Դարբաս  բնակավայրի մանկապարտեզի  շենք</t>
  </si>
  <si>
    <t>Դարբաս  բնակավայրի վարչական շենք</t>
  </si>
  <si>
    <t>Դարբաս  բնակավայրի բտման գոմ</t>
  </si>
  <si>
    <t>Դարբաս  բնակավայրի ավտոպարկ</t>
  </si>
  <si>
    <t>Դարբաս  բնակավայրի հացահատիկի պահեստ</t>
  </si>
  <si>
    <t>Դարբաս  բնակավայրի համայնքային կենտրոնի շենք</t>
  </si>
  <si>
    <t>Շամբ  բնակավայրի կովանոց</t>
  </si>
  <si>
    <t>Շամբ  բնակավայրի հորթանոց</t>
  </si>
  <si>
    <t>Շամբ  բնակավայրի խոզանոց</t>
  </si>
  <si>
    <t>Շամբ բնակավայրի հնոցատուն</t>
  </si>
  <si>
    <t>Շամբ բնակավայրի վարչական շենք</t>
  </si>
  <si>
    <t>Շամբ բնակավայրի բաղնիքի շենք</t>
  </si>
  <si>
    <t>Շամբ բնակավայրի խանութի շենք</t>
  </si>
  <si>
    <t>Շամբ բնակավայրի մանկապարտեզի  շենք</t>
  </si>
  <si>
    <t>Շամբ բնակավայրի բետոնե ավտոտնակներ</t>
  </si>
  <si>
    <t xml:space="preserve">Շամբ բնակավայրի կենցաղի տուն </t>
  </si>
  <si>
    <t>Շամբ բնակավայրի կիսավարտ պահեստ</t>
  </si>
  <si>
    <t>Շամբ բնակավայրի հովվի տուն Եռաբլուրում</t>
  </si>
  <si>
    <t>Շամբ բնակավայրի ոչխարանոց</t>
  </si>
  <si>
    <t>Շամբ բնակավայրի անասունների ջրելատեղ Եռաբլուրում</t>
  </si>
  <si>
    <t>Գետաթաղ բնակավայրի ակումբի շենք 1</t>
  </si>
  <si>
    <t>Գետաթաղ բնակավայրի ակումբի շենք 2</t>
  </si>
  <si>
    <t>Գետաթաղ բնակավայրի գրադարան</t>
  </si>
  <si>
    <t>Գետաթաղ բնակավայրի կովանոց համալիր</t>
  </si>
  <si>
    <t>Գետաթաղ բնակավայրի  պահեստ</t>
  </si>
  <si>
    <t>Գետաթաղ բնակավայրի  պոմպակայանի շենք</t>
  </si>
  <si>
    <t>Գետաթաղ բնակավայրի հին դպրոց</t>
  </si>
  <si>
    <t>Գետաթաղ բնակավայրի  բաղնիք/առկա են միայն պատերը/</t>
  </si>
  <si>
    <t>Լոր բնակավայրի  վարչական շենք</t>
  </si>
  <si>
    <t>Լոր բնակավայրի մշակույթի տուն</t>
  </si>
  <si>
    <t>Լոր բնակավայրի  գրադարան</t>
  </si>
  <si>
    <t>Լոր բնակավայրի  Հ.Սահյանի տուն-թանգարան</t>
  </si>
  <si>
    <t>Լոր բնակավայրի  կովանոց</t>
  </si>
  <si>
    <t xml:space="preserve">Լոր բնակավայրի  ջրհան կայան </t>
  </si>
  <si>
    <t>Լոր-Գետաթաղ ջրհան կայան</t>
  </si>
  <si>
    <t>Շենաթաղ բնակավայրի թանգարանի շենք</t>
  </si>
  <si>
    <t>Շենաթաղ բնակավայրի բաղնիքի շենք</t>
  </si>
  <si>
    <t>Շենաթաղ բնակավայրի դպրոցի շենք</t>
  </si>
  <si>
    <t>Շենաթաղ բնակավայրի վարչական շենք</t>
  </si>
  <si>
    <t>Շենաթաղ բնակավայրի ակումբի  շենք</t>
  </si>
  <si>
    <t xml:space="preserve">Շենաթաղ բնակավայրի անասնակերի պահեստ  </t>
  </si>
  <si>
    <t>Շենաթաղ բնակավայրի կովանոց</t>
  </si>
  <si>
    <t>Շենաթաղ բնակավայրի կենցաղի տուն</t>
  </si>
  <si>
    <t>Շենաթաղ բնակավայրի ոչխարանոց անավարտ</t>
  </si>
  <si>
    <t>Շենաթաղ բնակավայրի կերախոհանոց անավարտ</t>
  </si>
  <si>
    <t>Նորավան բնակավայրի մանկապարտեզ</t>
  </si>
  <si>
    <t>Նորավան բնակավայրում բնակարան</t>
  </si>
  <si>
    <t>Նորավան բնակավայրի օժանդակ շինություն,գոմեր</t>
  </si>
  <si>
    <t>Նորավան բնակավայրի ակունքի կիսակառույց շինություն</t>
  </si>
  <si>
    <t>Նորավան բնակավայրի վարչական շենք</t>
  </si>
  <si>
    <t>Նորավան բնակավայրի ակունքի հին պոմպակայն</t>
  </si>
  <si>
    <t>Նորավան բնակավայրի հին գյուղի սպսարկող շինություն</t>
  </si>
  <si>
    <t xml:space="preserve">Շաքի բնակավայրի  կոլտնտ. նախկին շենք </t>
  </si>
  <si>
    <t>Շաքի բնակավայրի ակումբի նոր շենք/վարչական /</t>
  </si>
  <si>
    <t>Շաքի բնակավայրի   ավտոկանգառ</t>
  </si>
  <si>
    <t>Շաղատ  բնակավայրի վարչական  շենք</t>
  </si>
  <si>
    <t>Շաղատ  բնակավայրի ակումբի շենք</t>
  </si>
  <si>
    <t xml:space="preserve">Շաղատ բնակավայրի խանութ </t>
  </si>
  <si>
    <t>Շաղատ բնակավայրի հացի փուռ քանդած</t>
  </si>
  <si>
    <t>Շաղատ բնակավայրի կաթսայատուն</t>
  </si>
  <si>
    <t>Շաղատ բնակավայրի ՆՈՒՀ-ի շենք</t>
  </si>
  <si>
    <t>Շաղատ բնակավայրի բնակելի շենք  28</t>
  </si>
  <si>
    <t>Շաղատ բնակավայրի ձիթհան /թանգարան/</t>
  </si>
  <si>
    <t>Շաղատ բնակավայրի բուժկետի շենք</t>
  </si>
  <si>
    <t>Բալաք բնակավայրի վարչական շենք</t>
  </si>
  <si>
    <t>Մուցք բնակավայրի վարչական շենք</t>
  </si>
  <si>
    <t>Մուցք բնակավայրի ակումբի շենք</t>
  </si>
  <si>
    <t>Անգեղակոթ բնակավայրի վարչական շենք</t>
  </si>
  <si>
    <t>Անգեղակոթ բնակավայրի կենցաղի տուն</t>
  </si>
  <si>
    <t>Անգեղակոթ բնակավայրի ակումբի շենք</t>
  </si>
  <si>
    <t xml:space="preserve">   Էլ.սարքեր 
սարքավորումների մաշվածք</t>
  </si>
  <si>
    <t xml:space="preserve">   Էլ.սարքեր 
սարքավորումների մնացորդ</t>
  </si>
  <si>
    <t>Փափուկ 
գույքի մաշվածք</t>
  </si>
  <si>
    <t>Փափուկ 
գույքի արժեքի մնացորդ</t>
  </si>
  <si>
    <t>Գրքերի արժեքի մաշվածք</t>
  </si>
  <si>
    <t>Գրքերի արժեքի մնացորդ</t>
  </si>
  <si>
    <t>Խմելու ջրագիծ</t>
  </si>
  <si>
    <t>ԱԽԼԱԹՅԱՆ</t>
  </si>
  <si>
    <t>Գերպեի ջրատար խողովակ</t>
  </si>
  <si>
    <t>Պիտանի չէ</t>
  </si>
  <si>
    <t>շարքից դուրս եկած</t>
  </si>
  <si>
    <t>Օբի ձորի խմելու ջրի խողովակ</t>
  </si>
  <si>
    <t>Մանչու չումանի խմելու ջրի խողովակ</t>
  </si>
  <si>
    <t>Խմելու ջրի խողովակաշար Բնունիսից</t>
  </si>
  <si>
    <t>Գոլի ձորի խմելու ջրի խողովակ</t>
  </si>
  <si>
    <t>Ոռոգման ներտնային ցանց</t>
  </si>
  <si>
    <t>Արոտավայրերի ջրարբիացման համակարգ</t>
  </si>
  <si>
    <t>Խմելու ջրի ջրընդունիչներ</t>
  </si>
  <si>
    <t>ունի վերանորոգման կարիք</t>
  </si>
  <si>
    <t>Ախլաթյան բնակավայրի կովանոց</t>
  </si>
  <si>
    <t>Ախլաթյան ոչխարի գոմ</t>
  </si>
  <si>
    <t>Երկաթյա նստարաններ փայտե նստատեղով</t>
  </si>
  <si>
    <t>Ոռոգման ջրագիծ Զոռ-Զոռ Աղիտու</t>
  </si>
  <si>
    <t xml:space="preserve">Կամուրջ  </t>
  </si>
  <si>
    <t>7-րդ դար</t>
  </si>
  <si>
    <t>Հուշաղբյուր հայրենական պատերազմի</t>
  </si>
  <si>
    <t>Հուշաղբյուր արցախյան  պատերազմի</t>
  </si>
  <si>
    <t>Ջրավազան</t>
  </si>
  <si>
    <t>Որոտնավան բնակավայրի անասնագոմ</t>
  </si>
  <si>
    <t>ԾԻԳ</t>
  </si>
  <si>
    <t>Նորավան բնակավայրի հասարակական կենտրոն</t>
  </si>
  <si>
    <t>Փողոց</t>
  </si>
  <si>
    <t>ՈՒյծ բնակավայրի ուսուցչի տուն</t>
  </si>
  <si>
    <t>Ոչ նյութական ակտիվներ</t>
  </si>
  <si>
    <t>1941-1945թթ  զոհվածների հիշատակին նվիրված հուշարձան</t>
  </si>
  <si>
    <t>ԲՌՆԱԿՈԹ</t>
  </si>
  <si>
    <t>Գիշերային լուսավորության ներքին ցանց/9300գծմ/</t>
  </si>
  <si>
    <t>Ներտնտեսային ոռոգման ներքին ցանց  23.4 կմ</t>
  </si>
  <si>
    <t>Շենաթաղ բնակավայրի խմելու ջրի ջրամատակարարում</t>
  </si>
  <si>
    <t xml:space="preserve">ՈՒյծ բնակավայրի արտադրական նշանակության շենք </t>
  </si>
  <si>
    <t>Պահեստ</t>
  </si>
  <si>
    <t>Ոռոգման ջրի ցանցեր</t>
  </si>
  <si>
    <t>Ջրի պոմպ/վառված/</t>
  </si>
  <si>
    <t>Գերեզմանատուն 2 հատ</t>
  </si>
  <si>
    <t>Մաշվածք</t>
  </si>
  <si>
    <t>մնացորդ</t>
  </si>
  <si>
    <t>Կանգառ/ավտոկանգառ/</t>
  </si>
  <si>
    <t xml:space="preserve">Դաստակերտի քաղաքապետարանի շենք </t>
  </si>
  <si>
    <t>Սիսիան -Ձորեր մայրուղի 2 կմ</t>
  </si>
  <si>
    <t xml:space="preserve">Թասիկ  բնակավյրի գրադարանի շենք վեր.կաթի հավաքման կետ </t>
  </si>
  <si>
    <t>Աշոտավան բնակավայրի ակումբի  շենք /կիսաքանդ վիճակ/</t>
  </si>
  <si>
    <t>Տորունիքի գյուղապետարանի  շենք</t>
  </si>
  <si>
    <t>Շենքի տանիքներ 18</t>
  </si>
  <si>
    <t>Ճանապարհ Նոր Նորավան</t>
  </si>
  <si>
    <t>Արցախյան պատերազմի զոհվածն.հուշարձան</t>
  </si>
  <si>
    <t>Հայր. պատերազմի զոհվածն.հուշարձան</t>
  </si>
  <si>
    <t>Գերեզման</t>
  </si>
  <si>
    <t>Կոյուղու ցանց 4.5 կմ</t>
  </si>
  <si>
    <t>ՆՇՈՒՄՆԵՐ</t>
  </si>
  <si>
    <t>Վարչական շենքի շարունակություն</t>
  </si>
  <si>
    <t>Բնունիս բնակավայրի մշակույթի շենք</t>
  </si>
  <si>
    <t>Ներսը քանդված</t>
  </si>
  <si>
    <t>մանկապարտեզ/սեփ.տուն/</t>
  </si>
  <si>
    <t>Տանիքը մասնակի քանդված</t>
  </si>
  <si>
    <t>կիսաքանդ</t>
  </si>
  <si>
    <t>միայն կիսաքանդ պատերը</t>
  </si>
  <si>
    <t>քանդված միայն կիսատ պատեր</t>
  </si>
  <si>
    <t>դպրոց/տրված է անհատույց/</t>
  </si>
  <si>
    <t>բնակ. օգտագործում է</t>
  </si>
  <si>
    <t>կիսաքանդ,միայն պատերը</t>
  </si>
  <si>
    <t>բնակիչ է ապրում</t>
  </si>
  <si>
    <t>բնակիչը օգտագործում է որպես գոմ</t>
  </si>
  <si>
    <t>2-րդ հարկը դպրոց,1-ին հարկը՝ Արմենթել</t>
  </si>
  <si>
    <t>բնակիչը օգտագործում է որպես պահեստ</t>
  </si>
  <si>
    <t>էլ.ցանց</t>
  </si>
  <si>
    <t>բարվոք վիճակ</t>
  </si>
  <si>
    <t>կադ.  չկա</t>
  </si>
  <si>
    <t>կադ. չկա</t>
  </si>
  <si>
    <t>վարչական շենք</t>
  </si>
  <si>
    <t>1-ին հարկ</t>
  </si>
  <si>
    <t>բնակելի</t>
  </si>
  <si>
    <t>կադ.չկա</t>
  </si>
  <si>
    <t xml:space="preserve">Հիմնական միջոցների մաշվածք                                                                                             </t>
  </si>
  <si>
    <t xml:space="preserve">Հիմնական միջոցների մնացորդային արժեք                                                                              </t>
  </si>
  <si>
    <t xml:space="preserve">«Սիսիանի համայնքի թիվ 1 ՆՈՒՀ» ՀՈԱԿ    </t>
  </si>
  <si>
    <t xml:space="preserve">«Սիսիանի համայնքի թիվ 2 ՆՈՒՀ» ՀՈԱԿ    </t>
  </si>
  <si>
    <t xml:space="preserve">«Սիսիանի համայնքի թիվ 3 ՆՈՒՀ» ՀՈԱԿ    </t>
  </si>
  <si>
    <t xml:space="preserve">«Սիսիանի համայնքի թիվ 4 ՆՈՒՀ» ՀՈԱԿ    </t>
  </si>
  <si>
    <t>Անգեղակոթ բնակավայր</t>
  </si>
  <si>
    <t>Ախլաթյան բնակավայր</t>
  </si>
  <si>
    <t>Տոլորս բնակավայր</t>
  </si>
  <si>
    <t>Բնունիս  բնակավայր</t>
  </si>
  <si>
    <t>Տորունիք  բնակավայր</t>
  </si>
  <si>
    <t>Դաստակերտ բնակավայր</t>
  </si>
  <si>
    <t>Նժդեհ բնակավայր</t>
  </si>
  <si>
    <t>Աշոտավան բնակավայր</t>
  </si>
  <si>
    <t>Հացավան բնակավայր</t>
  </si>
  <si>
    <t>Թասիկ բնակավայր</t>
  </si>
  <si>
    <t>Արևիս բնակավայր</t>
  </si>
  <si>
    <t>Սալվարդ բնակավայր</t>
  </si>
  <si>
    <t>Բռնակոթ բնակավայր</t>
  </si>
  <si>
    <t>Աղիտու բնակավայր</t>
  </si>
  <si>
    <t>Վաղատնի բնակավայր</t>
  </si>
  <si>
    <t>Որոտնավան բնակավայր</t>
  </si>
  <si>
    <t>ՈՒյծ բնակավայր</t>
  </si>
  <si>
    <t>Լծեն բնակավայր</t>
  </si>
  <si>
    <t>Դարբաս բնակավայր</t>
  </si>
  <si>
    <t>Շամբ բնակավայր</t>
  </si>
  <si>
    <t>Գետաթաղ բնակավայր</t>
  </si>
  <si>
    <t>Լոր բնակավայր</t>
  </si>
  <si>
    <t>Շենաթաղ բնակավայր</t>
  </si>
  <si>
    <t>Նորավան բնակավայր</t>
  </si>
  <si>
    <t>Շաքի բնակավայր</t>
  </si>
  <si>
    <t>Շաղատ բնակավայր</t>
  </si>
  <si>
    <t>Բալաք բնակավայր</t>
  </si>
  <si>
    <t>Թանահատ բնակավայր</t>
  </si>
  <si>
    <t xml:space="preserve"> Մուցք բնակավայր</t>
  </si>
  <si>
    <t>Իշխանասար  բնակավայր</t>
  </si>
  <si>
    <t>ՏԵՂԵԿԱՆՔ
 ՍԻՍԻԱՆԻ ՀԱՄԱՅՆՔԻ ՍԵՓԱԿԱՆՈՒԹՅԱՆ ԳՈՒՅՔԻ ՎԵՐԱԲԵՐՅԱԼ</t>
  </si>
  <si>
    <t>առկա</t>
  </si>
  <si>
    <t>առկա է</t>
  </si>
  <si>
    <t>Մանկ շենք</t>
  </si>
  <si>
    <t>առկա է կիսաքանդ</t>
  </si>
  <si>
    <t>մեկ շենք դպրոցի հետ միասին</t>
  </si>
  <si>
    <t>կիսաանդ</t>
  </si>
  <si>
    <t>չկա ,մանկ.և բն.տուն</t>
  </si>
  <si>
    <t>դպրոց</t>
  </si>
  <si>
    <t>միայն  պատերը</t>
  </si>
  <si>
    <t>առկա է,վթարային</t>
  </si>
  <si>
    <t>վարձակալ.տրված</t>
  </si>
  <si>
    <t xml:space="preserve">քանդված </t>
  </si>
  <si>
    <t>չկա</t>
  </si>
  <si>
    <t>կիսաքնադ</t>
  </si>
  <si>
    <t>կադ.չկա/կիսաքանդ/</t>
  </si>
  <si>
    <t>վարչ.շենք/կիսաքանդ/</t>
  </si>
  <si>
    <t>կիսաքնանդ</t>
  </si>
  <si>
    <t>Ծանոթացում</t>
  </si>
  <si>
    <t>քանդված</t>
  </si>
  <si>
    <t>7կմ</t>
  </si>
  <si>
    <t>3կմ</t>
  </si>
  <si>
    <t>6կմ</t>
  </si>
  <si>
    <t>4.5կմ</t>
  </si>
  <si>
    <t>9կմ</t>
  </si>
  <si>
    <t>500մ/խ</t>
  </si>
  <si>
    <t>4.8կմ</t>
  </si>
  <si>
    <t>4.7կմ</t>
  </si>
  <si>
    <t>խող.և կիսախողովակ 3.5կմ</t>
  </si>
  <si>
    <r>
      <rPr>
        <i/>
        <sz val="9"/>
        <rFont val="GHEA Grapalat"/>
        <family val="3"/>
      </rPr>
      <t>Հավելված 1</t>
    </r>
    <r>
      <rPr>
        <sz val="9"/>
        <rFont val="GHEA Grapalat"/>
        <family val="3"/>
      </rPr>
      <t xml:space="preserve">
ՀՀ Սյունիքի մարզի Սիսիանի  համայնքի ավագանու 
2018թ. դեկտեմբերի 11-ի թիվ 103-Ա  որոշման</t>
    </r>
  </si>
  <si>
    <t>«Սիսիանի համայնքապետարանի աշխատակազմ» համայնքային կառավարչական հիմնարկ</t>
  </si>
  <si>
    <t>Գույքի արժեքի մնացորդ</t>
  </si>
  <si>
    <t>Գույքի մաշվածք</t>
  </si>
  <si>
    <t xml:space="preserve">  Գույքի արժեք </t>
  </si>
  <si>
    <t>Մեքենաների մաշվածք</t>
  </si>
  <si>
    <t>Մեքենաների մնացորդ</t>
  </si>
  <si>
    <t>Էլ.սարքեր 
սարքավորումներ</t>
  </si>
  <si>
    <t>շենքեր  և  շինությունների մնացորդ</t>
  </si>
  <si>
    <t>շենքեր  և  շինությունների մաշվածք</t>
  </si>
  <si>
    <t xml:space="preserve">ՀԱՄԱՅՆՔԻ  ՂԵԿԱՎԱՐ՝                                            Ա. ՍԱՐԳՍՅԱՆ    </t>
  </si>
  <si>
    <t xml:space="preserve">ՀԱՄԱՅՆՔԻ  ՂԵԿԱՎԱՐ՝                              Ա. ՍԱՐԳՍՅԱՆ        </t>
  </si>
  <si>
    <r>
      <t xml:space="preserve">Հավելված 3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GHEA Grapalat"/>
        <family val="3"/>
      </rPr>
      <t>ՀՀ Սյունիքի մարզի Սիսիանի համայնքի ավագանու 2018թ. դեկտեմբերի 11-ի թիվ 103-Ա որոշման</t>
    </r>
  </si>
  <si>
    <t>առկա է, մասնակի կիսաքանդ</t>
  </si>
  <si>
    <r>
      <t xml:space="preserve">Ց Ա Ն Կ 
</t>
    </r>
    <r>
      <rPr>
        <b/>
        <i/>
        <sz val="12"/>
        <rFont val="GHEA Grapalat"/>
        <family val="3"/>
      </rPr>
      <t>ՍԻՍԻԱՆԻ ՀԱՄԱՅՆՔԻՆ ՍԵՓԱԿԱՆՈՒԹՅԱՆ ԻՐԱՎՈՒՆՔՈՎ 
ՊԱՏԿԱՆՈՂ ՇԻՆՈՒԹՅՈՒՆՆԵՐԻ ԵՎ ԿԱՌՈՒՅՑՆԵՐԻ</t>
    </r>
  </si>
  <si>
    <r>
      <t xml:space="preserve">öáÕáó³ÛÇÝ Éáõë³íáñáõÃÛáõÝ  </t>
    </r>
    <r>
      <rPr>
        <i/>
        <sz val="10"/>
        <rFont val="ARIAL ARMENIAN"/>
        <family val="2"/>
      </rPr>
      <t>/01.12.08Ã. ¹ñáõÃÛ³Ùµ/, ³Û¹ ÃíáõÙ`</t>
    </r>
  </si>
  <si>
    <r>
      <t xml:space="preserve">   ¶áñÍáÕ ·ÍÇ »ñÏ³ñ. 1800Ù 
  </t>
    </r>
    <r>
      <rPr>
        <i/>
        <sz val="10"/>
        <rFont val="ARIAL ARMENIAN"/>
        <family val="2"/>
      </rPr>
      <t>/01.12.08Ã. ¹ñáõÃÛ³Ùµ/</t>
    </r>
  </si>
  <si>
    <r>
      <t xml:space="preserve">   ²éÏ³ Ñ»Ý³ëÛáõÝ»ñ  Ù»Í` 375 Ñ³ï 
   </t>
    </r>
    <r>
      <rPr>
        <i/>
        <sz val="10"/>
        <rFont val="ARIAL ARMENIAN"/>
        <family val="2"/>
      </rPr>
      <t>/01.12.08Ã. ¹ñáõÃÛ³Ùµ/</t>
    </r>
  </si>
  <si>
    <r>
      <t xml:space="preserve">   ²éÏ³ Ñ»Ý³ëÛáõÝ»ñ ÷áùñ`110 Ñ³ï 
   </t>
    </r>
    <r>
      <rPr>
        <i/>
        <sz val="10"/>
        <rFont val="ARIAL ARMENIAN"/>
        <family val="2"/>
      </rPr>
      <t>/01.12.08Ã. ¹ñáõÃÛ³Ùµ/</t>
    </r>
  </si>
  <si>
    <r>
      <t xml:space="preserve">   ²éÏ³ ëÝ¹ÇÏ³ÛÇÝ É³Ùå»ñáí Éáõë³ïáõÝ»ñ` 108 Ñ³ï  </t>
    </r>
    <r>
      <rPr>
        <i/>
        <sz val="10"/>
        <rFont val="ARIAL ARMENIAN"/>
        <family val="2"/>
      </rPr>
      <t>/01.12.08Ã. ¹ñáõÃÛ³Ùµ/</t>
    </r>
  </si>
  <si>
    <r>
      <t xml:space="preserve">öáÕáó³ÛÇÝ Éáõë³íáñáõÃÛáõÝ,  </t>
    </r>
    <r>
      <rPr>
        <i/>
        <sz val="10"/>
        <rFont val="ARIAL ARMENIAN"/>
        <family val="2"/>
      </rPr>
      <t>³Û¹ ÃíáõÙ`</t>
    </r>
  </si>
  <si>
    <r>
      <t xml:space="preserve">     ¶³ÛÇ 1`                                     1.2 Ñ³½.ù.Ù. 
</t>
    </r>
    <r>
      <rPr>
        <i/>
        <sz val="10"/>
        <rFont val="ARIAL ARMENIAN"/>
        <family val="2"/>
      </rPr>
      <t>³Û¹ ÃíáõÙ`</t>
    </r>
  </si>
  <si>
    <r>
      <rPr>
        <i/>
        <sz val="9"/>
        <rFont val="ARIAL ARMENIAN"/>
        <family val="2"/>
      </rPr>
      <t xml:space="preserve"> Հավելված 2  </t>
    </r>
    <r>
      <rPr>
        <sz val="9"/>
        <rFont val="ARIAL ARMENIAN"/>
        <family val="2"/>
      </rPr>
      <t xml:space="preserve">
ՀՀ Սյունիքի մարզի Սիսիանի համայնքի ավագանու 
2018թ. դեկտեմբերի 11-ի թիվ 103-Ա  որոշման</t>
    </r>
  </si>
  <si>
    <t>ՀԱՄԱՅՆՔԻ ՂԵԿԱՎԱՐ՝                                        Ա.ՍԱՐԳՍՅԱՆ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</si>
</sst>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\ _դ_ր_._-;\-* #,##0\ _դ_ր_._-;_-* &quot;-&quot;??\ _դ_ր_._-;_-@_-"/>
    <numFmt numFmtId="166" formatCode="#,##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i/>
      <sz val="8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b/>
      <sz val="8"/>
      <name val="GHEA Grapalat"/>
      <family val="3"/>
    </font>
    <font>
      <sz val="8"/>
      <name val="ARIAL ARMENIAN"/>
      <family val="2"/>
    </font>
    <font>
      <b/>
      <sz val="10"/>
      <name val="Arial Armenian"/>
      <family val="2"/>
    </font>
    <font>
      <sz val="11"/>
      <color theme="1"/>
      <name val="GHEA Grapalat"/>
      <family val="3"/>
    </font>
    <font>
      <sz val="10"/>
      <name val="GHEA Grapalat"/>
      <family val="3"/>
    </font>
    <font>
      <b/>
      <i/>
      <sz val="10"/>
      <name val="GHEA Grapalat"/>
      <family val="3"/>
    </font>
    <font>
      <sz val="10"/>
      <name val="ARIAL ARMENIAN"/>
      <family val="2"/>
    </font>
    <font>
      <i/>
      <sz val="10"/>
      <name val="ARIAL ARMENIAN"/>
      <family val="2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12"/>
      <name val="GHEA Grapalat"/>
      <family val="3"/>
    </font>
    <font>
      <i/>
      <sz val="9"/>
      <name val="GHEA Grapalat"/>
      <family val="3"/>
    </font>
    <font>
      <b/>
      <sz val="12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2"/>
      <name val="GHEA Grapalat"/>
      <family val="3"/>
    </font>
    <font>
      <b/>
      <i/>
      <sz val="10"/>
      <color theme="1"/>
      <name val="Calibri"/>
      <family val="2"/>
      <charset val="204"/>
      <scheme val="minor"/>
    </font>
    <font>
      <sz val="9"/>
      <name val="GHEA Grapalat"/>
      <family val="3"/>
    </font>
    <font>
      <b/>
      <sz val="11"/>
      <color theme="1"/>
      <name val="GHEA Grapalat"/>
      <family val="3"/>
    </font>
    <font>
      <i/>
      <sz val="9"/>
      <name val="ARIAL ARMENIAN"/>
      <family val="2"/>
    </font>
    <font>
      <sz val="9"/>
      <name val="ARIAL ARMENIAN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sz val="10"/>
      <color theme="1"/>
      <name val="Arial Armenian"/>
      <family val="2"/>
    </font>
    <font>
      <sz val="10"/>
      <color rgb="FF000000"/>
      <name val="Arial Armenian"/>
      <family val="2"/>
    </font>
    <font>
      <b/>
      <i/>
      <sz val="10"/>
      <name val="Arial Armenian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theme="1"/>
      <name val="GHEA Grapalat"/>
      <family val="3"/>
    </font>
    <font>
      <sz val="9"/>
      <color rgb="FF000000"/>
      <name val="GHEA Grapalat"/>
      <family val="3"/>
    </font>
    <font>
      <b/>
      <sz val="14"/>
      <name val="ARIAL ARMENI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3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6" fillId="0" borderId="1" xfId="1" quotePrefix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/>
    <xf numFmtId="164" fontId="2" fillId="0" borderId="1" xfId="1" applyNumberFormat="1" applyFont="1" applyFill="1" applyBorder="1" applyAlignment="1"/>
    <xf numFmtId="0" fontId="2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/>
    <xf numFmtId="0" fontId="2" fillId="0" borderId="0" xfId="1" applyFont="1" applyFill="1" applyAlignment="1">
      <alignment horizontal="left" vertical="center"/>
    </xf>
    <xf numFmtId="2" fontId="2" fillId="0" borderId="0" xfId="1" applyNumberFormat="1" applyFont="1" applyFill="1" applyAlignment="1">
      <alignment horizontal="center"/>
    </xf>
    <xf numFmtId="164" fontId="6" fillId="0" borderId="0" xfId="0" applyNumberFormat="1" applyFont="1" applyFill="1" applyBorder="1" applyAlignment="1"/>
    <xf numFmtId="164" fontId="6" fillId="0" borderId="0" xfId="0" applyNumberFormat="1" applyFont="1" applyFill="1"/>
    <xf numFmtId="0" fontId="6" fillId="0" borderId="0" xfId="0" applyFont="1" applyFill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/>
    <xf numFmtId="164" fontId="2" fillId="2" borderId="1" xfId="0" applyNumberFormat="1" applyFont="1" applyFill="1" applyBorder="1" applyAlignment="1"/>
    <xf numFmtId="164" fontId="7" fillId="2" borderId="0" xfId="0" applyNumberFormat="1" applyFont="1" applyFill="1"/>
    <xf numFmtId="164" fontId="2" fillId="2" borderId="1" xfId="1" applyNumberFormat="1" applyFont="1" applyFill="1" applyBorder="1" applyAlignment="1"/>
    <xf numFmtId="0" fontId="2" fillId="2" borderId="1" xfId="1" applyNumberFormat="1" applyFont="1" applyFill="1" applyBorder="1" applyAlignment="1"/>
    <xf numFmtId="0" fontId="10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9" fillId="2" borderId="0" xfId="0" applyFont="1" applyFill="1" applyBorder="1"/>
    <xf numFmtId="0" fontId="9" fillId="2" borderId="0" xfId="0" applyFont="1" applyFill="1"/>
    <xf numFmtId="1" fontId="10" fillId="2" borderId="1" xfId="1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1" fontId="10" fillId="2" borderId="11" xfId="1" applyNumberFormat="1" applyFont="1" applyFill="1" applyBorder="1" applyAlignment="1">
      <alignment horizontal="center" vertical="center"/>
    </xf>
    <xf numFmtId="1" fontId="10" fillId="2" borderId="8" xfId="1" applyNumberFormat="1" applyFont="1" applyFill="1" applyBorder="1" applyAlignment="1">
      <alignment horizontal="center" vertical="center"/>
    </xf>
    <xf numFmtId="1" fontId="10" fillId="2" borderId="5" xfId="1" applyNumberFormat="1" applyFont="1" applyFill="1" applyBorder="1" applyAlignment="1">
      <alignment horizontal="center" vertical="center"/>
    </xf>
    <xf numFmtId="1" fontId="10" fillId="2" borderId="8" xfId="0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/>
    </xf>
    <xf numFmtId="1" fontId="10" fillId="2" borderId="2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1" fontId="10" fillId="2" borderId="2" xfId="1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2" fontId="17" fillId="0" borderId="0" xfId="0" applyNumberFormat="1" applyFont="1" applyFill="1"/>
    <xf numFmtId="0" fontId="19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3" fontId="23" fillId="0" borderId="1" xfId="0" applyNumberFormat="1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5" fillId="2" borderId="5" xfId="1" quotePrefix="1" applyFont="1" applyFill="1" applyBorder="1" applyAlignment="1">
      <alignment horizontal="center" vertical="center"/>
    </xf>
    <xf numFmtId="0" fontId="5" fillId="2" borderId="13" xfId="1" quotePrefix="1" applyFont="1" applyFill="1" applyBorder="1" applyAlignment="1">
      <alignment horizontal="center" vertical="center"/>
    </xf>
    <xf numFmtId="0" fontId="5" fillId="2" borderId="6" xfId="1" quotePrefix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 wrapText="1"/>
    </xf>
    <xf numFmtId="0" fontId="28" fillId="0" borderId="14" xfId="0" applyFont="1" applyBorder="1" applyAlignment="1">
      <alignment horizontal="center"/>
    </xf>
    <xf numFmtId="0" fontId="25" fillId="2" borderId="14" xfId="0" applyFont="1" applyFill="1" applyBorder="1" applyAlignment="1">
      <alignment horizontal="center"/>
    </xf>
    <xf numFmtId="0" fontId="18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horizontal="center" vertical="top" wrapText="1"/>
    </xf>
    <xf numFmtId="0" fontId="21" fillId="2" borderId="1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19" fillId="2" borderId="8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/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3" borderId="0" xfId="0" applyFont="1" applyFill="1"/>
    <xf numFmtId="0" fontId="12" fillId="3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top" wrapText="1"/>
    </xf>
    <xf numFmtId="3" fontId="31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0" fontId="13" fillId="0" borderId="0" xfId="0" applyFont="1"/>
    <xf numFmtId="1" fontId="32" fillId="2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33" fillId="0" borderId="1" xfId="0" applyFont="1" applyBorder="1"/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3" fillId="0" borderId="1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top" wrapText="1"/>
    </xf>
    <xf numFmtId="0" fontId="34" fillId="0" borderId="1" xfId="0" applyFont="1" applyBorder="1"/>
    <xf numFmtId="0" fontId="35" fillId="2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/>
    </xf>
    <xf numFmtId="0" fontId="36" fillId="0" borderId="1" xfId="0" applyFont="1" applyBorder="1" applyAlignment="1">
      <alignment horizontal="center"/>
    </xf>
    <xf numFmtId="0" fontId="37" fillId="0" borderId="2" xfId="0" applyFont="1" applyFill="1" applyBorder="1" applyAlignment="1">
      <alignment horizontal="center" vertical="center"/>
    </xf>
    <xf numFmtId="0" fontId="37" fillId="0" borderId="1" xfId="1" applyFont="1" applyFill="1" applyBorder="1" applyAlignment="1">
      <alignment horizontal="center" vertical="center" wrapText="1"/>
    </xf>
    <xf numFmtId="0" fontId="37" fillId="0" borderId="1" xfId="1" quotePrefix="1" applyFont="1" applyFill="1" applyBorder="1" applyAlignment="1">
      <alignment horizontal="center" vertical="center"/>
    </xf>
    <xf numFmtId="2" fontId="37" fillId="0" borderId="1" xfId="1" quotePrefix="1" applyNumberFormat="1" applyFont="1" applyFill="1" applyBorder="1" applyAlignment="1">
      <alignment horizontal="center" vertical="center"/>
    </xf>
    <xf numFmtId="0" fontId="24" fillId="0" borderId="1" xfId="1" quotePrefix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1" xfId="1" applyFont="1" applyFill="1" applyBorder="1" applyAlignment="1">
      <alignment horizontal="center" vertical="center" wrapText="1"/>
    </xf>
    <xf numFmtId="2" fontId="37" fillId="0" borderId="1" xfId="1" applyNumberFormat="1" applyFont="1" applyFill="1" applyBorder="1" applyAlignment="1">
      <alignment horizontal="center" vertical="center" wrapText="1"/>
    </xf>
    <xf numFmtId="0" fontId="37" fillId="0" borderId="5" xfId="1" applyFont="1" applyFill="1" applyBorder="1" applyAlignment="1">
      <alignment horizontal="center" vertical="center" wrapText="1"/>
    </xf>
    <xf numFmtId="0" fontId="37" fillId="0" borderId="5" xfId="1" applyFont="1" applyFill="1" applyBorder="1" applyAlignment="1">
      <alignment horizontal="center" vertical="center"/>
    </xf>
    <xf numFmtId="0" fontId="37" fillId="0" borderId="1" xfId="1" applyFont="1" applyFill="1" applyBorder="1" applyAlignment="1">
      <alignment horizontal="center" vertical="center"/>
    </xf>
    <xf numFmtId="2" fontId="37" fillId="0" borderId="1" xfId="1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left" vertical="center"/>
    </xf>
    <xf numFmtId="165" fontId="24" fillId="0" borderId="1" xfId="0" applyNumberFormat="1" applyFont="1" applyFill="1" applyBorder="1" applyAlignment="1">
      <alignment horizontal="left" vertical="center" wrapText="1"/>
    </xf>
    <xf numFmtId="165" fontId="24" fillId="0" borderId="0" xfId="0" applyNumberFormat="1" applyFont="1" applyFill="1" applyAlignment="1">
      <alignment horizontal="left" vertical="center"/>
    </xf>
    <xf numFmtId="165" fontId="24" fillId="0" borderId="1" xfId="1" applyNumberFormat="1" applyFont="1" applyFill="1" applyBorder="1" applyAlignment="1">
      <alignment horizontal="left" vertical="center"/>
    </xf>
    <xf numFmtId="165" fontId="38" fillId="0" borderId="1" xfId="0" applyNumberFormat="1" applyFont="1" applyFill="1" applyBorder="1" applyAlignment="1">
      <alignment horizontal="left" vertical="center"/>
    </xf>
    <xf numFmtId="165" fontId="24" fillId="0" borderId="2" xfId="1" applyNumberFormat="1" applyFont="1" applyFill="1" applyBorder="1" applyAlignment="1">
      <alignment horizontal="left" vertical="center"/>
    </xf>
    <xf numFmtId="165" fontId="24" fillId="0" borderId="1" xfId="1" quotePrefix="1" applyNumberFormat="1" applyFont="1" applyFill="1" applyBorder="1" applyAlignment="1">
      <alignment horizontal="left" vertical="center"/>
    </xf>
    <xf numFmtId="0" fontId="24" fillId="0" borderId="1" xfId="1" applyFont="1" applyFill="1" applyBorder="1" applyAlignment="1">
      <alignment horizontal="center" vertical="center" wrapText="1"/>
    </xf>
    <xf numFmtId="165" fontId="24" fillId="0" borderId="2" xfId="0" applyNumberFormat="1" applyFont="1" applyFill="1" applyBorder="1" applyAlignment="1">
      <alignment horizontal="left" vertical="center"/>
    </xf>
    <xf numFmtId="165" fontId="38" fillId="0" borderId="1" xfId="0" applyNumberFormat="1" applyFont="1" applyFill="1" applyBorder="1" applyAlignment="1">
      <alignment horizontal="left" vertical="center" wrapText="1"/>
    </xf>
    <xf numFmtId="165" fontId="39" fillId="0" borderId="9" xfId="0" applyNumberFormat="1" applyFont="1" applyFill="1" applyBorder="1" applyAlignment="1">
      <alignment horizontal="left" vertical="center" wrapText="1"/>
    </xf>
    <xf numFmtId="1" fontId="24" fillId="0" borderId="0" xfId="0" applyNumberFormat="1" applyFont="1" applyFill="1" applyAlignment="1">
      <alignment horizontal="center" vertical="center"/>
    </xf>
    <xf numFmtId="165" fontId="24" fillId="0" borderId="5" xfId="1" applyNumberFormat="1" applyFont="1" applyFill="1" applyBorder="1" applyAlignment="1">
      <alignment horizontal="left" vertical="center"/>
    </xf>
    <xf numFmtId="165" fontId="38" fillId="0" borderId="6" xfId="0" applyNumberFormat="1" applyFont="1" applyFill="1" applyBorder="1" applyAlignment="1">
      <alignment horizontal="left" vertical="center" wrapText="1"/>
    </xf>
    <xf numFmtId="165" fontId="24" fillId="0" borderId="6" xfId="1" applyNumberFormat="1" applyFont="1" applyFill="1" applyBorder="1" applyAlignment="1">
      <alignment horizontal="left" vertical="center"/>
    </xf>
    <xf numFmtId="165" fontId="24" fillId="0" borderId="7" xfId="0" applyNumberFormat="1" applyFont="1" applyFill="1" applyBorder="1" applyAlignment="1">
      <alignment horizontal="left" vertical="center"/>
    </xf>
    <xf numFmtId="165" fontId="38" fillId="0" borderId="1" xfId="2" applyNumberFormat="1" applyFont="1" applyFill="1" applyBorder="1" applyAlignment="1">
      <alignment horizontal="left" vertical="center"/>
    </xf>
    <xf numFmtId="165" fontId="24" fillId="0" borderId="4" xfId="0" applyNumberFormat="1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 wrapText="1"/>
    </xf>
    <xf numFmtId="165" fontId="40" fillId="0" borderId="1" xfId="0" applyNumberFormat="1" applyFont="1" applyFill="1" applyBorder="1" applyAlignment="1">
      <alignment horizontal="left" vertical="center" wrapText="1"/>
    </xf>
    <xf numFmtId="165" fontId="38" fillId="0" borderId="0" xfId="0" applyNumberFormat="1" applyFont="1" applyFill="1" applyAlignment="1">
      <alignment horizontal="left" vertical="center"/>
    </xf>
    <xf numFmtId="165" fontId="40" fillId="0" borderId="10" xfId="0" applyNumberFormat="1" applyFont="1" applyFill="1" applyBorder="1" applyAlignment="1">
      <alignment horizontal="left" vertical="center" wrapText="1"/>
    </xf>
    <xf numFmtId="165" fontId="38" fillId="0" borderId="1" xfId="1" applyNumberFormat="1" applyFont="1" applyFill="1" applyBorder="1" applyAlignment="1">
      <alignment horizontal="left" vertical="center"/>
    </xf>
    <xf numFmtId="165" fontId="24" fillId="0" borderId="8" xfId="0" applyNumberFormat="1" applyFont="1" applyFill="1" applyBorder="1" applyAlignment="1">
      <alignment horizontal="left" vertical="center"/>
    </xf>
    <xf numFmtId="165" fontId="40" fillId="0" borderId="2" xfId="0" applyNumberFormat="1" applyFont="1" applyFill="1" applyBorder="1" applyAlignment="1">
      <alignment horizontal="left" vertical="center" wrapText="1"/>
    </xf>
    <xf numFmtId="4" fontId="37" fillId="0" borderId="1" xfId="0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 applyAlignment="1">
      <alignment horizontal="left" vertical="center"/>
    </xf>
    <xf numFmtId="4" fontId="24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/>
    <xf numFmtId="3" fontId="10" fillId="0" borderId="0" xfId="0" applyNumberFormat="1" applyFont="1" applyFill="1" applyAlignment="1">
      <alignment horizontal="right"/>
    </xf>
    <xf numFmtId="165" fontId="10" fillId="0" borderId="0" xfId="0" applyNumberFormat="1" applyFont="1" applyFill="1" applyAlignment="1">
      <alignment horizontal="right"/>
    </xf>
    <xf numFmtId="166" fontId="10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left" vertical="center"/>
    </xf>
    <xf numFmtId="4" fontId="10" fillId="0" borderId="0" xfId="0" applyNumberFormat="1" applyFont="1" applyFill="1"/>
    <xf numFmtId="4" fontId="41" fillId="0" borderId="0" xfId="0" applyNumberFormat="1" applyFont="1" applyFill="1" applyBorder="1" applyAlignment="1">
      <alignment horizontal="center" vertical="center"/>
    </xf>
  </cellXfs>
  <cellStyles count="3">
    <cellStyle name="Normal_Sheet1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J37" sqref="J37"/>
    </sheetView>
  </sheetViews>
  <sheetFormatPr defaultColWidth="10.28515625" defaultRowHeight="12.75" x14ac:dyDescent="0.25"/>
  <cols>
    <col min="1" max="1" width="3.42578125" style="1" customWidth="1"/>
    <col min="2" max="2" width="21.7109375" style="31" customWidth="1"/>
    <col min="3" max="3" width="8.85546875" style="5" customWidth="1"/>
    <col min="4" max="4" width="8.7109375" style="5" customWidth="1"/>
    <col min="5" max="6" width="8.140625" style="5" customWidth="1"/>
    <col min="7" max="7" width="8" style="5" customWidth="1"/>
    <col min="8" max="8" width="6.7109375" style="5" customWidth="1"/>
    <col min="9" max="9" width="8.140625" style="5" customWidth="1"/>
    <col min="10" max="10" width="7.85546875" style="5" customWidth="1"/>
    <col min="11" max="11" width="8.140625" style="5" customWidth="1"/>
    <col min="12" max="13" width="7.85546875" style="5" customWidth="1"/>
    <col min="14" max="15" width="7.7109375" style="5" customWidth="1"/>
    <col min="16" max="16" width="7.140625" style="5" customWidth="1"/>
    <col min="17" max="17" width="8.42578125" style="5" customWidth="1"/>
    <col min="18" max="16384" width="10.28515625" style="5"/>
  </cols>
  <sheetData>
    <row r="1" spans="1:19" ht="54.75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89" t="s">
        <v>47</v>
      </c>
      <c r="N1" s="89"/>
      <c r="O1" s="89"/>
      <c r="P1" s="89"/>
      <c r="Q1" s="89"/>
      <c r="R1" s="4"/>
    </row>
    <row r="2" spans="1:19" ht="23.25" customHeight="1" x14ac:dyDescent="0.2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6"/>
      <c r="S2" s="6"/>
    </row>
    <row r="3" spans="1:19" ht="15" customHeight="1" x14ac:dyDescent="0.25">
      <c r="A3" s="91" t="s">
        <v>1</v>
      </c>
      <c r="B3" s="87" t="s">
        <v>2</v>
      </c>
      <c r="C3" s="92" t="s">
        <v>3</v>
      </c>
      <c r="D3" s="86"/>
      <c r="E3" s="86"/>
      <c r="F3" s="92" t="s">
        <v>4</v>
      </c>
      <c r="G3" s="86"/>
      <c r="H3" s="86"/>
      <c r="I3" s="92" t="s">
        <v>5</v>
      </c>
      <c r="J3" s="86"/>
      <c r="K3" s="86"/>
      <c r="L3" s="92" t="s">
        <v>6</v>
      </c>
      <c r="M3" s="86"/>
      <c r="N3" s="86"/>
      <c r="O3" s="7" t="s">
        <v>7</v>
      </c>
      <c r="P3" s="7" t="s">
        <v>8</v>
      </c>
      <c r="Q3" s="7" t="s">
        <v>9</v>
      </c>
      <c r="R3" s="8"/>
    </row>
    <row r="4" spans="1:19" ht="53.25" customHeight="1" x14ac:dyDescent="0.25">
      <c r="A4" s="91"/>
      <c r="B4" s="87"/>
      <c r="C4" s="86" t="s">
        <v>10</v>
      </c>
      <c r="D4" s="86"/>
      <c r="E4" s="86"/>
      <c r="F4" s="87" t="s">
        <v>11</v>
      </c>
      <c r="G4" s="86"/>
      <c r="H4" s="86"/>
      <c r="I4" s="86" t="s">
        <v>12</v>
      </c>
      <c r="J4" s="86"/>
      <c r="K4" s="86"/>
      <c r="L4" s="86" t="s">
        <v>13</v>
      </c>
      <c r="M4" s="86"/>
      <c r="N4" s="86"/>
      <c r="O4" s="9" t="s">
        <v>14</v>
      </c>
      <c r="P4" s="10" t="s">
        <v>15</v>
      </c>
      <c r="Q4" s="9" t="s">
        <v>16</v>
      </c>
      <c r="R4" s="11"/>
    </row>
    <row r="5" spans="1:19" ht="27" customHeight="1" x14ac:dyDescent="0.25">
      <c r="A5" s="91"/>
      <c r="B5" s="87"/>
      <c r="C5" s="10" t="s">
        <v>17</v>
      </c>
      <c r="D5" s="10" t="s">
        <v>18</v>
      </c>
      <c r="E5" s="10" t="s">
        <v>19</v>
      </c>
      <c r="F5" s="10" t="s">
        <v>17</v>
      </c>
      <c r="G5" s="10" t="s">
        <v>18</v>
      </c>
      <c r="H5" s="10" t="s">
        <v>19</v>
      </c>
      <c r="I5" s="10" t="s">
        <v>17</v>
      </c>
      <c r="J5" s="10" t="s">
        <v>18</v>
      </c>
      <c r="K5" s="10" t="s">
        <v>19</v>
      </c>
      <c r="L5" s="10" t="s">
        <v>17</v>
      </c>
      <c r="M5" s="10" t="s">
        <v>18</v>
      </c>
      <c r="N5" s="10" t="s">
        <v>19</v>
      </c>
      <c r="O5" s="10" t="s">
        <v>17</v>
      </c>
      <c r="P5" s="10" t="s">
        <v>17</v>
      </c>
      <c r="Q5" s="10" t="s">
        <v>17</v>
      </c>
      <c r="R5" s="8"/>
    </row>
    <row r="6" spans="1:19" ht="63.75" x14ac:dyDescent="0.25">
      <c r="A6" s="12">
        <v>1</v>
      </c>
      <c r="B6" s="13" t="s">
        <v>20</v>
      </c>
      <c r="C6" s="32"/>
      <c r="D6" s="33"/>
      <c r="E6" s="33"/>
      <c r="F6" s="34">
        <v>19012.411000000004</v>
      </c>
      <c r="G6" s="35">
        <v>14761.414000000006</v>
      </c>
      <c r="H6" s="35">
        <f t="shared" ref="H6:H12" si="0">F6-G6</f>
        <v>4250.9969999999976</v>
      </c>
      <c r="I6" s="35">
        <v>15110</v>
      </c>
      <c r="J6" s="35">
        <v>10310</v>
      </c>
      <c r="K6" s="35">
        <f>I6-J6</f>
        <v>4800</v>
      </c>
      <c r="L6" s="35">
        <v>4512.9399999999996</v>
      </c>
      <c r="M6" s="35">
        <v>3632.76</v>
      </c>
      <c r="N6" s="35">
        <f>L6-M6</f>
        <v>880.17999999999938</v>
      </c>
      <c r="O6" s="32"/>
      <c r="P6" s="35">
        <v>611.79999999999995</v>
      </c>
      <c r="Q6" s="33">
        <v>614.4</v>
      </c>
      <c r="R6" s="8"/>
    </row>
    <row r="7" spans="1:19" ht="27.75" customHeight="1" x14ac:dyDescent="0.25">
      <c r="A7" s="12">
        <v>2</v>
      </c>
      <c r="B7" s="13" t="s">
        <v>21</v>
      </c>
      <c r="C7" s="32"/>
      <c r="D7" s="33"/>
      <c r="E7" s="33"/>
      <c r="F7" s="33">
        <v>2577</v>
      </c>
      <c r="G7" s="35"/>
      <c r="H7" s="35">
        <f t="shared" si="0"/>
        <v>2577</v>
      </c>
      <c r="I7" s="35">
        <v>27808</v>
      </c>
      <c r="J7" s="35">
        <v>21241.8</v>
      </c>
      <c r="K7" s="35">
        <f>I7-J7</f>
        <v>6566.2000000000007</v>
      </c>
      <c r="L7" s="35">
        <v>29718.5</v>
      </c>
      <c r="M7" s="35">
        <v>277.2</v>
      </c>
      <c r="N7" s="35">
        <f>L7-M7</f>
        <v>29441.3</v>
      </c>
      <c r="O7" s="32">
        <v>265.5</v>
      </c>
      <c r="P7" s="35"/>
      <c r="Q7" s="33"/>
      <c r="R7" s="8"/>
    </row>
    <row r="8" spans="1:19" ht="25.5" customHeight="1" x14ac:dyDescent="0.25">
      <c r="A8" s="12">
        <v>3</v>
      </c>
      <c r="B8" s="16" t="s">
        <v>22</v>
      </c>
      <c r="C8" s="35">
        <v>15303.2</v>
      </c>
      <c r="D8" s="35">
        <v>15303.2</v>
      </c>
      <c r="E8" s="33">
        <f t="shared" ref="E8:E19" si="1">C8-D8</f>
        <v>0</v>
      </c>
      <c r="F8" s="35"/>
      <c r="G8" s="35"/>
      <c r="H8" s="35">
        <f t="shared" si="0"/>
        <v>0</v>
      </c>
      <c r="I8" s="35"/>
      <c r="J8" s="35"/>
      <c r="K8" s="35">
        <f t="shared" ref="K8:K18" si="2">I8-J8</f>
        <v>0</v>
      </c>
      <c r="L8" s="35"/>
      <c r="M8" s="35"/>
      <c r="N8" s="35">
        <f>L8-M8</f>
        <v>0</v>
      </c>
      <c r="O8" s="35"/>
      <c r="P8" s="35"/>
      <c r="Q8" s="33"/>
      <c r="R8" s="8"/>
    </row>
    <row r="9" spans="1:19" ht="51" x14ac:dyDescent="0.25">
      <c r="A9" s="12">
        <v>4</v>
      </c>
      <c r="B9" s="16" t="s">
        <v>23</v>
      </c>
      <c r="C9" s="35">
        <v>7763</v>
      </c>
      <c r="D9" s="35">
        <v>7763</v>
      </c>
      <c r="E9" s="33">
        <f t="shared" si="1"/>
        <v>0</v>
      </c>
      <c r="F9" s="35">
        <v>3070.1669999999999</v>
      </c>
      <c r="G9" s="35">
        <v>2059</v>
      </c>
      <c r="H9" s="35">
        <f t="shared" si="0"/>
        <v>1011.1669999999999</v>
      </c>
      <c r="I9" s="35"/>
      <c r="J9" s="35"/>
      <c r="K9" s="35">
        <f t="shared" si="2"/>
        <v>0</v>
      </c>
      <c r="L9" s="35">
        <v>199.9</v>
      </c>
      <c r="M9" s="35">
        <v>59.942</v>
      </c>
      <c r="N9" s="35">
        <f>L9-M9</f>
        <v>139.958</v>
      </c>
      <c r="O9" s="35">
        <v>660</v>
      </c>
      <c r="P9" s="35">
        <v>134</v>
      </c>
      <c r="Q9" s="33">
        <v>820.8</v>
      </c>
      <c r="R9" s="8"/>
    </row>
    <row r="10" spans="1:19" ht="25.5" x14ac:dyDescent="0.25">
      <c r="A10" s="12">
        <v>5</v>
      </c>
      <c r="B10" s="16" t="s">
        <v>24</v>
      </c>
      <c r="C10" s="35">
        <f>5254+2437+2035.68</f>
        <v>9726.68</v>
      </c>
      <c r="D10" s="35">
        <v>7880</v>
      </c>
      <c r="E10" s="33">
        <f t="shared" si="1"/>
        <v>1846.6800000000003</v>
      </c>
      <c r="F10" s="35">
        <v>1197.9000000000001</v>
      </c>
      <c r="G10" s="36">
        <v>998.7</v>
      </c>
      <c r="H10" s="35">
        <f t="shared" si="0"/>
        <v>199.20000000000005</v>
      </c>
      <c r="I10" s="36"/>
      <c r="J10" s="36"/>
      <c r="K10" s="35">
        <f t="shared" si="2"/>
        <v>0</v>
      </c>
      <c r="L10" s="35">
        <v>1124.2</v>
      </c>
      <c r="M10" s="35">
        <v>394</v>
      </c>
      <c r="N10" s="35">
        <f>L10-M10</f>
        <v>730.2</v>
      </c>
      <c r="O10" s="35"/>
      <c r="P10" s="35">
        <v>5839.4</v>
      </c>
      <c r="Q10" s="35">
        <v>256.60000000000002</v>
      </c>
      <c r="R10" s="8"/>
    </row>
    <row r="11" spans="1:19" ht="25.5" x14ac:dyDescent="0.25">
      <c r="A11" s="12">
        <v>6</v>
      </c>
      <c r="B11" s="16" t="s">
        <v>25</v>
      </c>
      <c r="C11" s="35">
        <v>970</v>
      </c>
      <c r="D11" s="36">
        <v>617.29999999999995</v>
      </c>
      <c r="E11" s="33">
        <f t="shared" si="1"/>
        <v>352.70000000000005</v>
      </c>
      <c r="F11" s="35">
        <v>170</v>
      </c>
      <c r="G11" s="35">
        <v>102</v>
      </c>
      <c r="H11" s="35">
        <f t="shared" si="0"/>
        <v>68</v>
      </c>
      <c r="I11" s="36"/>
      <c r="J11" s="36"/>
      <c r="K11" s="35">
        <f t="shared" si="2"/>
        <v>0</v>
      </c>
      <c r="L11" s="35">
        <v>1444</v>
      </c>
      <c r="M11" s="35">
        <v>1287</v>
      </c>
      <c r="N11" s="35">
        <f t="shared" ref="N11:N19" si="3">L11-M11</f>
        <v>157</v>
      </c>
      <c r="O11" s="35"/>
      <c r="P11" s="36"/>
      <c r="Q11" s="36">
        <v>630.6</v>
      </c>
      <c r="R11" s="8"/>
    </row>
    <row r="12" spans="1:19" ht="25.5" x14ac:dyDescent="0.25">
      <c r="A12" s="12">
        <v>7</v>
      </c>
      <c r="B12" s="16" t="s">
        <v>26</v>
      </c>
      <c r="C12" s="33">
        <v>5939.3</v>
      </c>
      <c r="D12" s="33">
        <v>4835.7</v>
      </c>
      <c r="E12" s="33">
        <f t="shared" si="1"/>
        <v>1103.6000000000004</v>
      </c>
      <c r="F12" s="33">
        <v>692.6</v>
      </c>
      <c r="G12" s="33">
        <v>512.6</v>
      </c>
      <c r="H12" s="35">
        <f t="shared" si="0"/>
        <v>180</v>
      </c>
      <c r="I12" s="33"/>
      <c r="J12" s="33"/>
      <c r="K12" s="35">
        <f t="shared" si="2"/>
        <v>0</v>
      </c>
      <c r="L12" s="33">
        <v>648</v>
      </c>
      <c r="M12" s="35">
        <v>305</v>
      </c>
      <c r="N12" s="35">
        <f t="shared" si="3"/>
        <v>343</v>
      </c>
      <c r="O12" s="33">
        <v>1556.4</v>
      </c>
      <c r="P12" s="33"/>
      <c r="Q12" s="33">
        <v>177.5</v>
      </c>
      <c r="R12" s="8"/>
    </row>
    <row r="13" spans="1:19" ht="38.25" x14ac:dyDescent="0.25">
      <c r="A13" s="12">
        <v>8</v>
      </c>
      <c r="B13" s="13" t="s">
        <v>27</v>
      </c>
      <c r="C13" s="33">
        <v>6883.7</v>
      </c>
      <c r="D13" s="33">
        <v>6119</v>
      </c>
      <c r="E13" s="33">
        <f t="shared" si="1"/>
        <v>764.69999999999982</v>
      </c>
      <c r="F13" s="33">
        <v>1228.4000000000001</v>
      </c>
      <c r="G13" s="33">
        <v>1052</v>
      </c>
      <c r="H13" s="35">
        <f t="shared" ref="H13:H19" si="4">F13-G13</f>
        <v>176.40000000000009</v>
      </c>
      <c r="I13" s="33"/>
      <c r="J13" s="33"/>
      <c r="K13" s="35">
        <f t="shared" si="2"/>
        <v>0</v>
      </c>
      <c r="L13" s="33">
        <v>2127.8000000000002</v>
      </c>
      <c r="M13" s="33">
        <v>1360.2</v>
      </c>
      <c r="N13" s="35">
        <f t="shared" si="3"/>
        <v>767.60000000000014</v>
      </c>
      <c r="O13" s="33"/>
      <c r="P13" s="33"/>
      <c r="Q13" s="33">
        <v>2089.1999999999998</v>
      </c>
      <c r="R13" s="8"/>
    </row>
    <row r="14" spans="1:19" ht="38.25" x14ac:dyDescent="0.25">
      <c r="A14" s="12">
        <v>9</v>
      </c>
      <c r="B14" s="13" t="s">
        <v>28</v>
      </c>
      <c r="C14" s="33">
        <f>6856.6+103751.7+1170.6+1554.2</f>
        <v>113333.1</v>
      </c>
      <c r="D14" s="33">
        <v>29233.200000000001</v>
      </c>
      <c r="E14" s="33">
        <f t="shared" si="1"/>
        <v>84099.900000000009</v>
      </c>
      <c r="F14" s="33">
        <v>1345</v>
      </c>
      <c r="G14" s="33">
        <v>523.20000000000005</v>
      </c>
      <c r="H14" s="35">
        <f t="shared" si="4"/>
        <v>821.8</v>
      </c>
      <c r="I14" s="33"/>
      <c r="J14" s="33"/>
      <c r="K14" s="35">
        <f t="shared" si="2"/>
        <v>0</v>
      </c>
      <c r="L14" s="33">
        <v>18721.3</v>
      </c>
      <c r="M14" s="33">
        <v>13695.4</v>
      </c>
      <c r="N14" s="35">
        <f t="shared" si="3"/>
        <v>5025.8999999999996</v>
      </c>
      <c r="O14" s="33">
        <v>1160.8</v>
      </c>
      <c r="P14" s="33"/>
      <c r="Q14" s="33">
        <v>182.6</v>
      </c>
      <c r="R14" s="8"/>
    </row>
    <row r="15" spans="1:19" ht="65.25" customHeight="1" x14ac:dyDescent="0.25">
      <c r="A15" s="12">
        <v>10</v>
      </c>
      <c r="B15" s="13" t="s">
        <v>29</v>
      </c>
      <c r="C15" s="33">
        <v>12036.3</v>
      </c>
      <c r="D15" s="33">
        <v>7412.2</v>
      </c>
      <c r="E15" s="33">
        <f t="shared" si="1"/>
        <v>4624.0999999999995</v>
      </c>
      <c r="F15" s="33">
        <v>272.89999999999998</v>
      </c>
      <c r="G15" s="33">
        <v>183</v>
      </c>
      <c r="H15" s="35">
        <f t="shared" si="4"/>
        <v>89.899999999999977</v>
      </c>
      <c r="I15" s="33"/>
      <c r="J15" s="33"/>
      <c r="K15" s="35">
        <f t="shared" si="2"/>
        <v>0</v>
      </c>
      <c r="L15" s="33">
        <v>2987.9</v>
      </c>
      <c r="M15" s="33">
        <v>1025.4000000000001</v>
      </c>
      <c r="N15" s="35">
        <f t="shared" si="3"/>
        <v>1962.5</v>
      </c>
      <c r="O15" s="33">
        <v>52.8</v>
      </c>
      <c r="P15" s="33">
        <v>8.4580000000000002</v>
      </c>
      <c r="Q15" s="33">
        <v>1288.7</v>
      </c>
      <c r="R15" s="8"/>
    </row>
    <row r="16" spans="1:19" ht="56.25" customHeight="1" x14ac:dyDescent="0.25">
      <c r="A16" s="12">
        <v>11</v>
      </c>
      <c r="B16" s="13" t="s">
        <v>30</v>
      </c>
      <c r="C16" s="33">
        <f>3020+5070+177.4</f>
        <v>8267.4</v>
      </c>
      <c r="D16" s="33">
        <v>8267.4</v>
      </c>
      <c r="E16" s="33">
        <f t="shared" si="1"/>
        <v>0</v>
      </c>
      <c r="F16" s="33">
        <v>775</v>
      </c>
      <c r="G16" s="33">
        <v>744.3</v>
      </c>
      <c r="H16" s="35">
        <f t="shared" si="4"/>
        <v>30.700000000000045</v>
      </c>
      <c r="I16" s="33"/>
      <c r="J16" s="33"/>
      <c r="K16" s="35">
        <f t="shared" si="2"/>
        <v>0</v>
      </c>
      <c r="L16" s="33">
        <v>880.6</v>
      </c>
      <c r="M16" s="33">
        <v>580.79999999999995</v>
      </c>
      <c r="N16" s="35">
        <f t="shared" si="3"/>
        <v>299.80000000000007</v>
      </c>
      <c r="O16" s="33"/>
      <c r="P16" s="33">
        <v>54</v>
      </c>
      <c r="Q16" s="33">
        <v>542.5</v>
      </c>
      <c r="R16" s="8"/>
    </row>
    <row r="17" spans="1:19" ht="61.5" customHeight="1" x14ac:dyDescent="0.25">
      <c r="A17" s="12">
        <v>12</v>
      </c>
      <c r="B17" s="13" t="s">
        <v>31</v>
      </c>
      <c r="C17" s="33">
        <f>17600+9809.1+9930.6</f>
        <v>37339.699999999997</v>
      </c>
      <c r="D17" s="33">
        <v>37339.699999999997</v>
      </c>
      <c r="E17" s="33">
        <f t="shared" si="1"/>
        <v>0</v>
      </c>
      <c r="F17" s="33">
        <v>902.3</v>
      </c>
      <c r="G17" s="33">
        <v>606.79999999999995</v>
      </c>
      <c r="H17" s="35">
        <f t="shared" si="4"/>
        <v>295.5</v>
      </c>
      <c r="I17" s="33"/>
      <c r="J17" s="33"/>
      <c r="K17" s="35">
        <f t="shared" si="2"/>
        <v>0</v>
      </c>
      <c r="L17" s="33">
        <v>1295.3</v>
      </c>
      <c r="M17" s="33">
        <v>1006.9</v>
      </c>
      <c r="N17" s="35">
        <f t="shared" si="3"/>
        <v>288.39999999999998</v>
      </c>
      <c r="O17" s="33"/>
      <c r="P17" s="33">
        <v>5</v>
      </c>
      <c r="Q17" s="33">
        <v>355.6</v>
      </c>
      <c r="R17" s="8"/>
    </row>
    <row r="18" spans="1:19" ht="51" x14ac:dyDescent="0.25">
      <c r="A18" s="12">
        <v>13</v>
      </c>
      <c r="B18" s="13" t="s">
        <v>32</v>
      </c>
      <c r="C18" s="33">
        <v>6000</v>
      </c>
      <c r="D18" s="33">
        <v>3820</v>
      </c>
      <c r="E18" s="33">
        <f t="shared" si="1"/>
        <v>2180</v>
      </c>
      <c r="F18" s="33">
        <v>1259.5</v>
      </c>
      <c r="G18" s="33">
        <v>1025.5</v>
      </c>
      <c r="H18" s="35">
        <f t="shared" si="4"/>
        <v>234</v>
      </c>
      <c r="I18" s="33"/>
      <c r="J18" s="33"/>
      <c r="K18" s="35">
        <f t="shared" si="2"/>
        <v>0</v>
      </c>
      <c r="L18" s="33">
        <v>3400.7</v>
      </c>
      <c r="M18" s="33">
        <v>1780.6</v>
      </c>
      <c r="N18" s="35">
        <f t="shared" si="3"/>
        <v>1620.1</v>
      </c>
      <c r="O18" s="33"/>
      <c r="P18" s="33">
        <v>28.4</v>
      </c>
      <c r="Q18" s="33">
        <v>1440.2</v>
      </c>
      <c r="R18" s="8"/>
    </row>
    <row r="19" spans="1:19" ht="51" x14ac:dyDescent="0.25">
      <c r="A19" s="12">
        <v>14</v>
      </c>
      <c r="B19" s="13" t="s">
        <v>33</v>
      </c>
      <c r="C19" s="33">
        <f>10000+5745.2+2160</f>
        <v>17905.2</v>
      </c>
      <c r="D19" s="33">
        <v>15519</v>
      </c>
      <c r="E19" s="33">
        <f t="shared" si="1"/>
        <v>2386.2000000000007</v>
      </c>
      <c r="F19" s="33">
        <v>525.5</v>
      </c>
      <c r="G19" s="33">
        <v>471.4</v>
      </c>
      <c r="H19" s="35">
        <f t="shared" si="4"/>
        <v>54.100000000000023</v>
      </c>
      <c r="I19" s="33"/>
      <c r="J19" s="33"/>
      <c r="K19" s="35"/>
      <c r="L19" s="33">
        <v>559.20000000000005</v>
      </c>
      <c r="M19" s="33">
        <v>146.80000000000001</v>
      </c>
      <c r="N19" s="35">
        <f t="shared" si="3"/>
        <v>412.40000000000003</v>
      </c>
      <c r="O19" s="33">
        <v>161.30000000000001</v>
      </c>
      <c r="P19" s="33">
        <v>44.7</v>
      </c>
      <c r="Q19" s="33">
        <v>605.6</v>
      </c>
      <c r="R19" s="8"/>
    </row>
    <row r="20" spans="1:19" ht="33" customHeight="1" x14ac:dyDescent="0.25">
      <c r="A20" s="12">
        <v>15</v>
      </c>
      <c r="B20" s="13" t="s">
        <v>34</v>
      </c>
      <c r="C20" s="33"/>
      <c r="D20" s="35"/>
      <c r="E20" s="33"/>
      <c r="F20" s="33"/>
      <c r="G20" s="33"/>
      <c r="H20" s="35"/>
      <c r="I20" s="33"/>
      <c r="J20" s="33"/>
      <c r="K20" s="35"/>
      <c r="L20" s="33"/>
      <c r="M20" s="33"/>
      <c r="N20" s="35"/>
      <c r="O20" s="33"/>
      <c r="P20" s="33"/>
      <c r="Q20" s="33">
        <v>912.6</v>
      </c>
      <c r="R20" s="8"/>
    </row>
    <row r="21" spans="1:19" ht="38.25" x14ac:dyDescent="0.25">
      <c r="A21" s="12">
        <v>16</v>
      </c>
      <c r="B21" s="13" t="s">
        <v>35</v>
      </c>
      <c r="C21" s="33">
        <v>20394.468000000001</v>
      </c>
      <c r="D21" s="35">
        <v>11828.6</v>
      </c>
      <c r="E21" s="33">
        <f>C21-D21</f>
        <v>8565.8680000000004</v>
      </c>
      <c r="F21" s="33">
        <v>1070</v>
      </c>
      <c r="G21" s="33">
        <v>635.4</v>
      </c>
      <c r="H21" s="35">
        <f>F21-G21</f>
        <v>434.6</v>
      </c>
      <c r="I21" s="33"/>
      <c r="J21" s="33"/>
      <c r="K21" s="33"/>
      <c r="L21" s="33">
        <v>4693</v>
      </c>
      <c r="M21" s="33">
        <v>3809.3</v>
      </c>
      <c r="N21" s="35">
        <f>L21-M21</f>
        <v>883.69999999999982</v>
      </c>
      <c r="O21" s="33">
        <v>0</v>
      </c>
      <c r="P21" s="33">
        <v>0</v>
      </c>
      <c r="Q21" s="33">
        <v>0</v>
      </c>
      <c r="R21" s="8"/>
    </row>
    <row r="22" spans="1:19" ht="78" customHeight="1" x14ac:dyDescent="0.25">
      <c r="A22" s="12">
        <v>17</v>
      </c>
      <c r="B22" s="13" t="s">
        <v>36</v>
      </c>
      <c r="C22" s="33">
        <v>232408.4</v>
      </c>
      <c r="D22" s="35">
        <v>112937.1</v>
      </c>
      <c r="E22" s="33">
        <f>C22-D22</f>
        <v>119471.29999999999</v>
      </c>
      <c r="F22" s="33"/>
      <c r="G22" s="33"/>
      <c r="H22" s="35"/>
      <c r="I22" s="33"/>
      <c r="J22" s="33"/>
      <c r="K22" s="33"/>
      <c r="L22" s="33"/>
      <c r="M22" s="33"/>
      <c r="N22" s="35"/>
      <c r="O22" s="33"/>
      <c r="P22" s="33"/>
      <c r="Q22" s="33"/>
      <c r="R22" s="8"/>
    </row>
    <row r="23" spans="1:19" ht="18.75" customHeight="1" x14ac:dyDescent="0.25">
      <c r="A23" s="12">
        <v>18</v>
      </c>
      <c r="B23" s="13" t="s">
        <v>37</v>
      </c>
      <c r="C23" s="33">
        <v>219.1</v>
      </c>
      <c r="D23" s="33"/>
      <c r="E23" s="33">
        <v>219.1</v>
      </c>
      <c r="F23" s="33"/>
      <c r="G23" s="33"/>
      <c r="H23" s="35"/>
      <c r="I23" s="33"/>
      <c r="J23" s="33"/>
      <c r="K23" s="35"/>
      <c r="L23" s="33"/>
      <c r="M23" s="33"/>
      <c r="N23" s="35"/>
      <c r="O23" s="33"/>
      <c r="P23" s="33"/>
      <c r="Q23" s="33" t="s">
        <v>38</v>
      </c>
      <c r="R23" s="8"/>
    </row>
    <row r="24" spans="1:19" ht="62.25" customHeight="1" x14ac:dyDescent="0.25">
      <c r="A24" s="12">
        <v>19</v>
      </c>
      <c r="B24" s="13" t="s">
        <v>46</v>
      </c>
      <c r="C24" s="14"/>
      <c r="D24" s="14"/>
      <c r="E24" s="14"/>
      <c r="F24" s="14"/>
      <c r="G24" s="14"/>
      <c r="H24" s="15"/>
      <c r="I24" s="14"/>
      <c r="J24" s="14"/>
      <c r="K24" s="15"/>
      <c r="L24" s="14"/>
      <c r="M24" s="14"/>
      <c r="N24" s="15"/>
      <c r="O24" s="14"/>
      <c r="P24" s="14"/>
      <c r="Q24" s="14"/>
      <c r="R24" s="8"/>
    </row>
    <row r="25" spans="1:19" ht="24.75" customHeight="1" x14ac:dyDescent="0.25">
      <c r="A25" s="17"/>
      <c r="B25" s="17" t="s">
        <v>39</v>
      </c>
      <c r="C25" s="18">
        <f>C8+C9+C10+C11+C12+C13+C14+C15+C16+C17+C18+C19+C21+C22+C23</f>
        <v>494489.54799999995</v>
      </c>
      <c r="D25" s="18">
        <f>D8+D9+D10+D11+D12+D13+D14+D15+D16+D17+D18+D19+D21+D22</f>
        <v>268875.40000000002</v>
      </c>
      <c r="E25" s="19">
        <f>E10+E11+E12+E13+E14+E15+E16+E17+E18+E19+E21+E22+E23</f>
        <v>225614.14800000002</v>
      </c>
      <c r="F25" s="18">
        <f>F6+F7+F9+F10+F11+F12+F13+F14+F15+F16+F17+F17+F18+F19+F21</f>
        <v>35000.978000000003</v>
      </c>
      <c r="G25" s="18">
        <f>G6+G7+G9+G10+G11+G12+G13+G14+G15+G16+G17+G18+G19+G21</f>
        <v>23675.314000000006</v>
      </c>
      <c r="H25" s="18">
        <f>H6+H7+H8+H9+H10+H11+H12+H13+H14+H15+H16+H17+H18+H19+H21</f>
        <v>10423.363999999998</v>
      </c>
      <c r="I25" s="18">
        <f>I6+I7</f>
        <v>42918</v>
      </c>
      <c r="J25" s="18">
        <f>J6+J7</f>
        <v>31551.8</v>
      </c>
      <c r="K25" s="18">
        <f>K6+K7</f>
        <v>11366.2</v>
      </c>
      <c r="L25" s="18">
        <f>L6+L7+L9+L10+L11+L12+L13+L14+L15+L16+L17+L18+L19+L21</f>
        <v>72313.34</v>
      </c>
      <c r="M25" s="18">
        <f>M6+M7+M9+M10+M11+M12+M13+M14+M15+M16+M17+M18+M19+M21</f>
        <v>29361.302</v>
      </c>
      <c r="N25" s="18">
        <f>N6+N7+N9+N10+N11+N12+N13+N14+N15+N16+N17+N18+N19+N21</f>
        <v>42952.038</v>
      </c>
      <c r="O25" s="18">
        <f>O7+O9+O12+O14+O15+O19</f>
        <v>3856.8</v>
      </c>
      <c r="P25" s="18">
        <f>P6+P9+P10+P15+P16+P17+P18+P19+P21</f>
        <v>6725.7579999999989</v>
      </c>
      <c r="Q25" s="18">
        <f>Q6+Q9+Q10+Q11+Q12+Q13+Q14+Q15+Q16+Q17+Q18+Q19+Q20+Q21</f>
        <v>9916.9000000000015</v>
      </c>
      <c r="R25" s="20"/>
      <c r="S25" s="21"/>
    </row>
    <row r="26" spans="1:19" s="26" customFormat="1" ht="7.5" customHeight="1" x14ac:dyDescent="0.25">
      <c r="A26" s="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5"/>
      <c r="Q26" s="5"/>
      <c r="R26" s="24"/>
      <c r="S26" s="25"/>
    </row>
    <row r="27" spans="1:19" ht="21" customHeight="1" x14ac:dyDescent="0.25">
      <c r="B27" s="27" t="s">
        <v>40</v>
      </c>
      <c r="C27" s="27"/>
      <c r="D27" s="27"/>
      <c r="E27" s="27"/>
      <c r="F27" s="28">
        <f>C25+F25+I25+L25</f>
        <v>644721.86599999992</v>
      </c>
      <c r="G27" s="5" t="s">
        <v>41</v>
      </c>
    </row>
    <row r="28" spans="1:19" ht="18.75" customHeight="1" x14ac:dyDescent="0.25">
      <c r="B28" s="88" t="s">
        <v>42</v>
      </c>
      <c r="C28" s="88"/>
      <c r="D28" s="88"/>
      <c r="E28" s="88"/>
      <c r="F28" s="28">
        <f>D25+G25+J25+M25</f>
        <v>353463.81600000005</v>
      </c>
      <c r="G28" s="5" t="s">
        <v>41</v>
      </c>
    </row>
    <row r="29" spans="1:19" ht="17.25" customHeight="1" x14ac:dyDescent="0.25">
      <c r="B29" s="29" t="s">
        <v>43</v>
      </c>
      <c r="C29" s="29"/>
      <c r="D29" s="29"/>
      <c r="E29" s="29"/>
      <c r="F29" s="28">
        <f>E25+H25+K25+N25</f>
        <v>290355.75</v>
      </c>
      <c r="G29" s="5" t="s">
        <v>41</v>
      </c>
    </row>
    <row r="30" spans="1:19" ht="18" customHeight="1" x14ac:dyDescent="0.25">
      <c r="B30" s="88" t="s">
        <v>44</v>
      </c>
      <c r="C30" s="88"/>
      <c r="D30" s="88"/>
      <c r="E30" s="88"/>
      <c r="F30" s="28">
        <f>O25+P25+Q25</f>
        <v>20499.457999999999</v>
      </c>
      <c r="G30" s="5" t="s">
        <v>41</v>
      </c>
      <c r="N30" s="21"/>
    </row>
    <row r="31" spans="1:19" ht="10.5" customHeight="1" x14ac:dyDescent="0.25">
      <c r="B31" s="84"/>
      <c r="C31" s="84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9" ht="14.25" x14ac:dyDescent="0.25">
      <c r="A32" s="85" t="s">
        <v>45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5:14" x14ac:dyDescent="0.25">
      <c r="E33" s="84"/>
      <c r="F33" s="84"/>
      <c r="G33" s="84"/>
      <c r="H33" s="84"/>
      <c r="I33" s="84"/>
      <c r="J33" s="84"/>
      <c r="K33" s="84"/>
      <c r="L33" s="84"/>
      <c r="M33" s="84"/>
      <c r="N33" s="84"/>
    </row>
  </sheetData>
  <mergeCells count="17">
    <mergeCell ref="M1:Q1"/>
    <mergeCell ref="A2:Q2"/>
    <mergeCell ref="A3:A5"/>
    <mergeCell ref="B3:B5"/>
    <mergeCell ref="C3:E3"/>
    <mergeCell ref="F3:H3"/>
    <mergeCell ref="I3:K3"/>
    <mergeCell ref="L3:N3"/>
    <mergeCell ref="B31:C31"/>
    <mergeCell ref="A32:Q32"/>
    <mergeCell ref="E33:N33"/>
    <mergeCell ref="C4:E4"/>
    <mergeCell ref="F4:H4"/>
    <mergeCell ref="I4:K4"/>
    <mergeCell ref="L4:N4"/>
    <mergeCell ref="B28:E28"/>
    <mergeCell ref="B30:E30"/>
  </mergeCells>
  <pageMargins left="0.16" right="0.17" top="0.26" bottom="0.16" header="0.22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tabSelected="1" zoomScale="82" zoomScaleNormal="82" workbookViewId="0">
      <selection activeCell="J64" sqref="J64"/>
    </sheetView>
  </sheetViews>
  <sheetFormatPr defaultColWidth="10.28515625" defaultRowHeight="17.25" x14ac:dyDescent="0.25"/>
  <cols>
    <col min="1" max="1" width="3.85546875" style="65" customWidth="1"/>
    <col min="2" max="2" width="25.7109375" style="65" customWidth="1"/>
    <col min="3" max="3" width="17.28515625" style="65" customWidth="1"/>
    <col min="4" max="4" width="13.42578125" style="76" customWidth="1"/>
    <col min="5" max="5" width="15.7109375" style="65" customWidth="1"/>
    <col min="6" max="6" width="15.5703125" style="65" customWidth="1"/>
    <col min="7" max="7" width="15.140625" style="65" customWidth="1"/>
    <col min="8" max="8" width="14.5703125" style="65" customWidth="1"/>
    <col min="9" max="9" width="13.85546875" style="65" customWidth="1"/>
    <col min="10" max="10" width="13.140625" style="65" customWidth="1"/>
    <col min="11" max="11" width="14" style="65" customWidth="1"/>
    <col min="12" max="12" width="15" style="65" customWidth="1"/>
    <col min="13" max="13" width="14.42578125" style="65" customWidth="1"/>
    <col min="14" max="14" width="14.5703125" style="65" customWidth="1"/>
    <col min="15" max="15" width="13.140625" style="65" customWidth="1"/>
    <col min="16" max="16" width="12.140625" style="65" customWidth="1"/>
    <col min="17" max="17" width="12.5703125" style="65" customWidth="1"/>
    <col min="18" max="18" width="13.7109375" style="65" customWidth="1"/>
    <col min="19" max="19" width="15.140625" style="65" customWidth="1"/>
    <col min="20" max="20" width="15" style="65" customWidth="1"/>
    <col min="21" max="21" width="13.28515625" style="65" customWidth="1"/>
    <col min="22" max="22" width="12.42578125" style="65" customWidth="1"/>
    <col min="23" max="16384" width="10.28515625" style="65"/>
  </cols>
  <sheetData>
    <row r="1" spans="1:25" ht="47.25" customHeight="1" x14ac:dyDescent="0.25">
      <c r="B1" s="115"/>
      <c r="C1" s="115"/>
      <c r="D1" s="115"/>
      <c r="E1" s="115"/>
      <c r="F1" s="115"/>
      <c r="G1" s="115"/>
      <c r="H1" s="115"/>
      <c r="J1" s="115"/>
      <c r="L1" s="116" t="s">
        <v>574</v>
      </c>
      <c r="M1" s="116"/>
      <c r="N1" s="116"/>
      <c r="O1" s="116"/>
      <c r="P1" s="115"/>
      <c r="Q1" s="115"/>
      <c r="R1" s="115"/>
      <c r="S1" s="115"/>
      <c r="U1" s="115"/>
      <c r="V1" s="115"/>
    </row>
    <row r="2" spans="1:25" ht="44.25" customHeight="1" x14ac:dyDescent="0.25">
      <c r="A2" s="93" t="s">
        <v>545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5" s="184" customFormat="1" ht="15" customHeight="1" x14ac:dyDescent="0.25">
      <c r="A3" s="179" t="s">
        <v>1</v>
      </c>
      <c r="B3" s="180" t="s">
        <v>2</v>
      </c>
      <c r="C3" s="181" t="s">
        <v>3</v>
      </c>
      <c r="D3" s="182"/>
      <c r="E3" s="181"/>
      <c r="F3" s="181" t="s">
        <v>4</v>
      </c>
      <c r="G3" s="181"/>
      <c r="H3" s="181"/>
      <c r="I3" s="181" t="s">
        <v>5</v>
      </c>
      <c r="J3" s="181"/>
      <c r="K3" s="181"/>
      <c r="L3" s="181" t="s">
        <v>6</v>
      </c>
      <c r="M3" s="181"/>
      <c r="N3" s="181"/>
      <c r="O3" s="181" t="s">
        <v>7</v>
      </c>
      <c r="P3" s="181"/>
      <c r="Q3" s="181"/>
      <c r="R3" s="181" t="s">
        <v>8</v>
      </c>
      <c r="S3" s="181"/>
      <c r="T3" s="181"/>
      <c r="U3" s="181" t="s">
        <v>9</v>
      </c>
      <c r="V3" s="183"/>
      <c r="X3" s="185"/>
      <c r="Y3" s="185"/>
    </row>
    <row r="4" spans="1:25" s="184" customFormat="1" ht="54" customHeight="1" x14ac:dyDescent="0.25">
      <c r="A4" s="186"/>
      <c r="B4" s="180"/>
      <c r="C4" s="187" t="s">
        <v>10</v>
      </c>
      <c r="D4" s="188" t="s">
        <v>583</v>
      </c>
      <c r="E4" s="187" t="s">
        <v>582</v>
      </c>
      <c r="F4" s="189" t="s">
        <v>581</v>
      </c>
      <c r="G4" s="189" t="s">
        <v>427</v>
      </c>
      <c r="H4" s="189" t="s">
        <v>428</v>
      </c>
      <c r="I4" s="190" t="s">
        <v>12</v>
      </c>
      <c r="J4" s="189" t="s">
        <v>579</v>
      </c>
      <c r="K4" s="189" t="s">
        <v>580</v>
      </c>
      <c r="L4" s="187" t="s">
        <v>578</v>
      </c>
      <c r="M4" s="187" t="s">
        <v>577</v>
      </c>
      <c r="N4" s="187" t="s">
        <v>576</v>
      </c>
      <c r="O4" s="187" t="s">
        <v>14</v>
      </c>
      <c r="P4" s="187" t="s">
        <v>429</v>
      </c>
      <c r="Q4" s="187" t="s">
        <v>430</v>
      </c>
      <c r="R4" s="187" t="s">
        <v>15</v>
      </c>
      <c r="S4" s="187" t="s">
        <v>431</v>
      </c>
      <c r="T4" s="187" t="s">
        <v>432</v>
      </c>
      <c r="U4" s="187" t="s">
        <v>16</v>
      </c>
      <c r="V4" s="187" t="s">
        <v>460</v>
      </c>
    </row>
    <row r="5" spans="1:25" s="184" customFormat="1" ht="27" customHeight="1" x14ac:dyDescent="0.25">
      <c r="A5" s="186"/>
      <c r="B5" s="180"/>
      <c r="C5" s="191" t="s">
        <v>49</v>
      </c>
      <c r="D5" s="192"/>
      <c r="E5" s="191"/>
      <c r="F5" s="191" t="s">
        <v>17</v>
      </c>
      <c r="G5" s="191"/>
      <c r="H5" s="191"/>
      <c r="I5" s="191" t="s">
        <v>17</v>
      </c>
      <c r="J5" s="191"/>
      <c r="K5" s="191"/>
      <c r="L5" s="191" t="s">
        <v>17</v>
      </c>
      <c r="M5" s="191"/>
      <c r="N5" s="191"/>
      <c r="O5" s="191" t="s">
        <v>17</v>
      </c>
      <c r="P5" s="191"/>
      <c r="Q5" s="191"/>
      <c r="R5" s="191" t="s">
        <v>17</v>
      </c>
      <c r="S5" s="191"/>
      <c r="T5" s="191"/>
      <c r="U5" s="191" t="s">
        <v>17</v>
      </c>
      <c r="V5" s="191" t="s">
        <v>17</v>
      </c>
    </row>
    <row r="6" spans="1:25" s="184" customFormat="1" ht="57.75" customHeight="1" x14ac:dyDescent="0.25">
      <c r="A6" s="193">
        <v>1</v>
      </c>
      <c r="B6" s="194" t="s">
        <v>575</v>
      </c>
      <c r="C6" s="195"/>
      <c r="D6" s="196"/>
      <c r="E6" s="197"/>
      <c r="F6" s="195">
        <f>13559143+40800</f>
        <v>13599943</v>
      </c>
      <c r="G6" s="195">
        <f>F6-H6</f>
        <v>3232245</v>
      </c>
      <c r="H6" s="195">
        <f>10360798+6900</f>
        <v>10367698</v>
      </c>
      <c r="I6" s="198">
        <v>15750000</v>
      </c>
      <c r="J6" s="199">
        <v>1654920</v>
      </c>
      <c r="K6" s="198">
        <f t="shared" ref="K6:K51" si="0">I6-J6</f>
        <v>14095080</v>
      </c>
      <c r="L6" s="198">
        <f>3278248+187440+73800</f>
        <v>3539488</v>
      </c>
      <c r="M6" s="200">
        <f>L6-N6</f>
        <v>1026995</v>
      </c>
      <c r="N6" s="198">
        <f>2381873+93720+36900</f>
        <v>2512493</v>
      </c>
      <c r="O6" s="195"/>
      <c r="P6" s="195">
        <f t="shared" ref="P6:P14" si="1">O6-Q6</f>
        <v>0</v>
      </c>
      <c r="Q6" s="195"/>
      <c r="R6" s="198"/>
      <c r="S6" s="198"/>
      <c r="T6" s="198"/>
      <c r="U6" s="195">
        <v>21158</v>
      </c>
      <c r="V6" s="201">
        <v>560000</v>
      </c>
    </row>
    <row r="7" spans="1:25" s="184" customFormat="1" ht="24.75" customHeight="1" x14ac:dyDescent="0.25">
      <c r="A7" s="193">
        <v>2</v>
      </c>
      <c r="B7" s="194" t="s">
        <v>21</v>
      </c>
      <c r="C7" s="195"/>
      <c r="D7" s="195"/>
      <c r="E7" s="195"/>
      <c r="F7" s="195">
        <v>10963325</v>
      </c>
      <c r="G7" s="195">
        <f t="shared" ref="G7:G55" si="2">F7-H7</f>
        <v>2921036</v>
      </c>
      <c r="H7" s="195">
        <v>8042289</v>
      </c>
      <c r="I7" s="198"/>
      <c r="J7" s="199"/>
      <c r="K7" s="198">
        <f t="shared" si="0"/>
        <v>0</v>
      </c>
      <c r="L7" s="198">
        <v>16340634</v>
      </c>
      <c r="M7" s="200">
        <f t="shared" ref="M7:M54" si="3">L7-N7</f>
        <v>2533320</v>
      </c>
      <c r="N7" s="198">
        <v>13807314</v>
      </c>
      <c r="O7" s="195">
        <v>316700</v>
      </c>
      <c r="P7" s="195">
        <f t="shared" si="1"/>
        <v>158350</v>
      </c>
      <c r="Q7" s="195">
        <v>158350</v>
      </c>
      <c r="R7" s="198"/>
      <c r="S7" s="198"/>
      <c r="T7" s="198"/>
      <c r="U7" s="195"/>
      <c r="V7" s="201"/>
    </row>
    <row r="8" spans="1:25" s="184" customFormat="1" ht="27" customHeight="1" x14ac:dyDescent="0.25">
      <c r="A8" s="193">
        <v>3</v>
      </c>
      <c r="B8" s="202" t="s">
        <v>22</v>
      </c>
      <c r="C8" s="195">
        <v>29251504</v>
      </c>
      <c r="D8" s="195">
        <f>C8*5/100</f>
        <v>1462575.2</v>
      </c>
      <c r="E8" s="198">
        <f>C8-D8</f>
        <v>27788928.800000001</v>
      </c>
      <c r="F8" s="198"/>
      <c r="G8" s="195">
        <f t="shared" si="2"/>
        <v>0</v>
      </c>
      <c r="H8" s="198"/>
      <c r="I8" s="198"/>
      <c r="J8" s="198"/>
      <c r="K8" s="198">
        <f t="shared" si="0"/>
        <v>0</v>
      </c>
      <c r="L8" s="198"/>
      <c r="M8" s="200">
        <f t="shared" si="3"/>
        <v>0</v>
      </c>
      <c r="N8" s="198"/>
      <c r="O8" s="198"/>
      <c r="P8" s="195">
        <f t="shared" si="1"/>
        <v>0</v>
      </c>
      <c r="Q8" s="198"/>
      <c r="R8" s="198"/>
      <c r="S8" s="198"/>
      <c r="T8" s="198"/>
      <c r="U8" s="195"/>
      <c r="V8" s="201"/>
    </row>
    <row r="9" spans="1:25" s="184" customFormat="1" ht="51.75" customHeight="1" x14ac:dyDescent="0.25">
      <c r="A9" s="193">
        <v>4</v>
      </c>
      <c r="B9" s="202" t="s">
        <v>23</v>
      </c>
      <c r="C9" s="195">
        <v>10384078</v>
      </c>
      <c r="D9" s="195">
        <f t="shared" ref="D9:D55" si="4">C9*5/100</f>
        <v>519203.9</v>
      </c>
      <c r="E9" s="198">
        <f t="shared" ref="E9:E55" si="5">C9-D9</f>
        <v>9864874.0999999996</v>
      </c>
      <c r="F9" s="203">
        <v>4389123.0857142853</v>
      </c>
      <c r="G9" s="195">
        <f t="shared" si="2"/>
        <v>1269707.9714285708</v>
      </c>
      <c r="H9" s="203">
        <v>3119415.1142857145</v>
      </c>
      <c r="I9" s="198"/>
      <c r="J9" s="198"/>
      <c r="K9" s="198">
        <f t="shared" si="0"/>
        <v>0</v>
      </c>
      <c r="L9" s="203">
        <v>233600</v>
      </c>
      <c r="M9" s="200">
        <f t="shared" si="3"/>
        <v>57688.888888888876</v>
      </c>
      <c r="N9" s="203">
        <v>175911.11111111112</v>
      </c>
      <c r="O9" s="203">
        <v>528000</v>
      </c>
      <c r="P9" s="195">
        <f t="shared" si="1"/>
        <v>66000</v>
      </c>
      <c r="Q9" s="203">
        <v>462000</v>
      </c>
      <c r="R9" s="203">
        <v>134000</v>
      </c>
      <c r="S9" s="203"/>
      <c r="T9" s="203">
        <v>134000</v>
      </c>
      <c r="U9" s="203">
        <v>1251140</v>
      </c>
      <c r="V9" s="203"/>
    </row>
    <row r="10" spans="1:25" s="184" customFormat="1" ht="27" customHeight="1" x14ac:dyDescent="0.25">
      <c r="A10" s="193">
        <v>5</v>
      </c>
      <c r="B10" s="202" t="s">
        <v>24</v>
      </c>
      <c r="C10" s="195">
        <v>14273579</v>
      </c>
      <c r="D10" s="195">
        <f t="shared" si="4"/>
        <v>713678.95</v>
      </c>
      <c r="E10" s="198">
        <f t="shared" si="5"/>
        <v>13559900.050000001</v>
      </c>
      <c r="F10" s="198">
        <v>924638</v>
      </c>
      <c r="G10" s="195">
        <f t="shared" si="2"/>
        <v>431721</v>
      </c>
      <c r="H10" s="198">
        <v>492917</v>
      </c>
      <c r="I10" s="198"/>
      <c r="J10" s="198"/>
      <c r="K10" s="198">
        <f t="shared" si="0"/>
        <v>0</v>
      </c>
      <c r="L10" s="198">
        <v>1999368</v>
      </c>
      <c r="M10" s="200">
        <f t="shared" si="3"/>
        <v>758470</v>
      </c>
      <c r="N10" s="198">
        <v>1240898</v>
      </c>
      <c r="O10" s="198"/>
      <c r="P10" s="195">
        <f t="shared" si="1"/>
        <v>0</v>
      </c>
      <c r="Q10" s="198"/>
      <c r="R10" s="198">
        <v>6637400</v>
      </c>
      <c r="S10" s="198">
        <f>R10-T10</f>
        <v>3161340</v>
      </c>
      <c r="T10" s="198">
        <v>3476060</v>
      </c>
      <c r="U10" s="198">
        <v>19400</v>
      </c>
      <c r="V10" s="201"/>
    </row>
    <row r="11" spans="1:25" s="184" customFormat="1" ht="35.25" customHeight="1" x14ac:dyDescent="0.25">
      <c r="A11" s="193">
        <v>6</v>
      </c>
      <c r="B11" s="202" t="s">
        <v>25</v>
      </c>
      <c r="C11" s="195">
        <v>645884</v>
      </c>
      <c r="D11" s="195">
        <f t="shared" si="4"/>
        <v>32294.2</v>
      </c>
      <c r="E11" s="198">
        <f t="shared" si="5"/>
        <v>613589.80000000005</v>
      </c>
      <c r="F11" s="198">
        <v>823450</v>
      </c>
      <c r="G11" s="195">
        <f t="shared" si="2"/>
        <v>195251</v>
      </c>
      <c r="H11" s="198">
        <v>628199</v>
      </c>
      <c r="I11" s="198"/>
      <c r="J11" s="198"/>
      <c r="K11" s="198">
        <f t="shared" si="0"/>
        <v>0</v>
      </c>
      <c r="L11" s="198">
        <v>799100</v>
      </c>
      <c r="M11" s="200">
        <f t="shared" si="3"/>
        <v>461691</v>
      </c>
      <c r="N11" s="198">
        <v>337409</v>
      </c>
      <c r="O11" s="198"/>
      <c r="P11" s="195">
        <f t="shared" si="1"/>
        <v>0</v>
      </c>
      <c r="Q11" s="198"/>
      <c r="R11" s="198"/>
      <c r="S11" s="198">
        <f t="shared" ref="S11:S54" si="6">R11-T11</f>
        <v>0</v>
      </c>
      <c r="T11" s="198"/>
      <c r="U11" s="198">
        <v>545800</v>
      </c>
      <c r="V11" s="201"/>
    </row>
    <row r="12" spans="1:25" s="184" customFormat="1" ht="34.5" customHeight="1" x14ac:dyDescent="0.25">
      <c r="A12" s="193">
        <v>7</v>
      </c>
      <c r="B12" s="202" t="s">
        <v>26</v>
      </c>
      <c r="C12" s="195">
        <v>8607720</v>
      </c>
      <c r="D12" s="195">
        <f t="shared" si="4"/>
        <v>430386</v>
      </c>
      <c r="E12" s="198">
        <f t="shared" si="5"/>
        <v>8177334</v>
      </c>
      <c r="F12" s="198">
        <v>625628</v>
      </c>
      <c r="G12" s="195">
        <f t="shared" si="2"/>
        <v>163815</v>
      </c>
      <c r="H12" s="198">
        <v>461813</v>
      </c>
      <c r="I12" s="195"/>
      <c r="J12" s="195"/>
      <c r="K12" s="198">
        <f t="shared" si="0"/>
        <v>0</v>
      </c>
      <c r="L12" s="198">
        <v>3318418</v>
      </c>
      <c r="M12" s="200">
        <f t="shared" si="3"/>
        <v>1076185</v>
      </c>
      <c r="N12" s="198">
        <v>2242233</v>
      </c>
      <c r="O12" s="195">
        <v>1717990</v>
      </c>
      <c r="P12" s="195">
        <f t="shared" si="1"/>
        <v>616500</v>
      </c>
      <c r="Q12" s="195">
        <v>1101490</v>
      </c>
      <c r="R12" s="195"/>
      <c r="S12" s="198">
        <f t="shared" si="6"/>
        <v>0</v>
      </c>
      <c r="T12" s="195"/>
      <c r="U12" s="195">
        <v>152590</v>
      </c>
      <c r="V12" s="201"/>
    </row>
    <row r="13" spans="1:25" s="184" customFormat="1" ht="39.75" customHeight="1" x14ac:dyDescent="0.25">
      <c r="A13" s="193">
        <v>8</v>
      </c>
      <c r="B13" s="194" t="s">
        <v>27</v>
      </c>
      <c r="C13" s="195">
        <v>15928648</v>
      </c>
      <c r="D13" s="195">
        <f t="shared" si="4"/>
        <v>796432.4</v>
      </c>
      <c r="E13" s="198">
        <f t="shared" si="5"/>
        <v>15132215.6</v>
      </c>
      <c r="F13" s="199">
        <v>586233</v>
      </c>
      <c r="G13" s="195">
        <f t="shared" si="2"/>
        <v>172023</v>
      </c>
      <c r="H13" s="199">
        <v>414210</v>
      </c>
      <c r="I13" s="195"/>
      <c r="J13" s="195"/>
      <c r="K13" s="198">
        <f t="shared" si="0"/>
        <v>0</v>
      </c>
      <c r="L13" s="199">
        <v>1631823</v>
      </c>
      <c r="M13" s="200">
        <f t="shared" si="3"/>
        <v>381507</v>
      </c>
      <c r="N13" s="199">
        <v>1250316</v>
      </c>
      <c r="O13" s="195"/>
      <c r="P13" s="195">
        <f t="shared" si="1"/>
        <v>0</v>
      </c>
      <c r="Q13" s="195"/>
      <c r="R13" s="195">
        <v>1600</v>
      </c>
      <c r="S13" s="198">
        <f t="shared" si="6"/>
        <v>1600</v>
      </c>
      <c r="T13" s="195"/>
      <c r="U13" s="195">
        <v>1242110</v>
      </c>
      <c r="V13" s="201"/>
    </row>
    <row r="14" spans="1:25" s="184" customFormat="1" ht="50.25" customHeight="1" x14ac:dyDescent="0.25">
      <c r="A14" s="193">
        <v>9</v>
      </c>
      <c r="B14" s="194" t="s">
        <v>28</v>
      </c>
      <c r="C14" s="195">
        <v>11475931</v>
      </c>
      <c r="D14" s="195">
        <f t="shared" si="4"/>
        <v>573796.55000000005</v>
      </c>
      <c r="E14" s="198">
        <f t="shared" si="5"/>
        <v>10902134.449999999</v>
      </c>
      <c r="F14" s="204">
        <v>1492532</v>
      </c>
      <c r="G14" s="195">
        <f t="shared" si="2"/>
        <v>469545</v>
      </c>
      <c r="H14" s="204">
        <v>1022987</v>
      </c>
      <c r="I14" s="203"/>
      <c r="J14" s="203"/>
      <c r="K14" s="198">
        <f t="shared" si="0"/>
        <v>0</v>
      </c>
      <c r="L14" s="199">
        <v>5905239</v>
      </c>
      <c r="M14" s="200">
        <f t="shared" si="3"/>
        <v>1818953</v>
      </c>
      <c r="N14" s="204">
        <v>4086286</v>
      </c>
      <c r="O14" s="199">
        <v>515330</v>
      </c>
      <c r="P14" s="195">
        <f t="shared" si="1"/>
        <v>116572</v>
      </c>
      <c r="Q14" s="204">
        <v>398758</v>
      </c>
      <c r="R14" s="199"/>
      <c r="S14" s="198">
        <f t="shared" si="6"/>
        <v>0</v>
      </c>
      <c r="T14" s="195"/>
      <c r="U14" s="204">
        <v>654003</v>
      </c>
      <c r="V14" s="205">
        <v>396000</v>
      </c>
      <c r="W14" s="206"/>
    </row>
    <row r="15" spans="1:25" s="184" customFormat="1" ht="64.5" customHeight="1" x14ac:dyDescent="0.25">
      <c r="A15" s="193">
        <v>10</v>
      </c>
      <c r="B15" s="194" t="s">
        <v>29</v>
      </c>
      <c r="C15" s="195">
        <v>49583124</v>
      </c>
      <c r="D15" s="195">
        <f t="shared" si="4"/>
        <v>2479156.2000000002</v>
      </c>
      <c r="E15" s="198">
        <f t="shared" si="5"/>
        <v>47103967.799999997</v>
      </c>
      <c r="F15" s="207">
        <v>2525951</v>
      </c>
      <c r="G15" s="195">
        <f t="shared" si="2"/>
        <v>873729</v>
      </c>
      <c r="H15" s="207">
        <v>1652222</v>
      </c>
      <c r="I15" s="204"/>
      <c r="J15" s="208"/>
      <c r="K15" s="198">
        <f t="shared" si="0"/>
        <v>0</v>
      </c>
      <c r="L15" s="209">
        <v>7130938</v>
      </c>
      <c r="M15" s="200">
        <f t="shared" si="3"/>
        <v>2077599</v>
      </c>
      <c r="N15" s="209">
        <v>5053339</v>
      </c>
      <c r="O15" s="195">
        <v>256272</v>
      </c>
      <c r="P15" s="195">
        <f>O15-Q15</f>
        <v>100497</v>
      </c>
      <c r="Q15" s="195">
        <v>155775</v>
      </c>
      <c r="R15" s="199">
        <v>230350</v>
      </c>
      <c r="S15" s="198">
        <f t="shared" si="6"/>
        <v>91175</v>
      </c>
      <c r="T15" s="199">
        <v>139175</v>
      </c>
      <c r="U15" s="199">
        <v>555978</v>
      </c>
      <c r="V15" s="201"/>
    </row>
    <row r="16" spans="1:25" s="184" customFormat="1" ht="32.25" customHeight="1" x14ac:dyDescent="0.25">
      <c r="A16" s="193">
        <v>11</v>
      </c>
      <c r="B16" s="194" t="s">
        <v>511</v>
      </c>
      <c r="C16" s="195">
        <v>6936791</v>
      </c>
      <c r="D16" s="195">
        <f t="shared" si="4"/>
        <v>346839.55</v>
      </c>
      <c r="E16" s="198">
        <f t="shared" si="5"/>
        <v>6589951.4500000002</v>
      </c>
      <c r="F16" s="199">
        <v>1700100</v>
      </c>
      <c r="G16" s="195">
        <f t="shared" si="2"/>
        <v>1555675</v>
      </c>
      <c r="H16" s="199">
        <v>144425</v>
      </c>
      <c r="I16" s="210"/>
      <c r="J16" s="210"/>
      <c r="K16" s="198">
        <f t="shared" si="0"/>
        <v>0</v>
      </c>
      <c r="L16" s="199">
        <v>12409150</v>
      </c>
      <c r="M16" s="200">
        <f t="shared" si="3"/>
        <v>10888461</v>
      </c>
      <c r="N16" s="199">
        <v>1520689</v>
      </c>
      <c r="O16" s="195"/>
      <c r="P16" s="195">
        <f t="shared" ref="P16:P55" si="7">O16-Q16</f>
        <v>0</v>
      </c>
      <c r="Q16" s="195"/>
      <c r="R16" s="195">
        <v>124550</v>
      </c>
      <c r="S16" s="198">
        <f t="shared" si="6"/>
        <v>0</v>
      </c>
      <c r="T16" s="195">
        <v>124550</v>
      </c>
      <c r="U16" s="195">
        <v>413277</v>
      </c>
      <c r="V16" s="201"/>
    </row>
    <row r="17" spans="1:22" s="184" customFormat="1" ht="36.75" customHeight="1" x14ac:dyDescent="0.25">
      <c r="A17" s="193">
        <v>12</v>
      </c>
      <c r="B17" s="194" t="s">
        <v>512</v>
      </c>
      <c r="C17" s="195">
        <v>18268510</v>
      </c>
      <c r="D17" s="195">
        <f t="shared" si="4"/>
        <v>913425.5</v>
      </c>
      <c r="E17" s="198">
        <f t="shared" si="5"/>
        <v>17355084.5</v>
      </c>
      <c r="F17" s="199">
        <v>2238165</v>
      </c>
      <c r="G17" s="195">
        <f t="shared" si="2"/>
        <v>897850</v>
      </c>
      <c r="H17" s="199">
        <v>1340315</v>
      </c>
      <c r="I17" s="195"/>
      <c r="J17" s="195"/>
      <c r="K17" s="198">
        <f t="shared" si="0"/>
        <v>0</v>
      </c>
      <c r="L17" s="211">
        <v>5687321</v>
      </c>
      <c r="M17" s="200">
        <f t="shared" si="3"/>
        <v>2351457</v>
      </c>
      <c r="N17" s="211">
        <v>3335864</v>
      </c>
      <c r="O17" s="195"/>
      <c r="P17" s="195">
        <f t="shared" si="7"/>
        <v>0</v>
      </c>
      <c r="Q17" s="195"/>
      <c r="R17" s="211">
        <v>2000</v>
      </c>
      <c r="S17" s="198">
        <f t="shared" si="6"/>
        <v>500</v>
      </c>
      <c r="T17" s="211">
        <v>1500</v>
      </c>
      <c r="U17" s="211">
        <v>749678</v>
      </c>
      <c r="V17" s="201"/>
    </row>
    <row r="18" spans="1:22" s="184" customFormat="1" ht="36.75" customHeight="1" x14ac:dyDescent="0.25">
      <c r="A18" s="193">
        <v>13</v>
      </c>
      <c r="B18" s="194" t="s">
        <v>513</v>
      </c>
      <c r="C18" s="195">
        <v>11757515</v>
      </c>
      <c r="D18" s="195">
        <f t="shared" si="4"/>
        <v>587875.75</v>
      </c>
      <c r="E18" s="198">
        <f t="shared" si="5"/>
        <v>11169639.25</v>
      </c>
      <c r="F18" s="199">
        <v>2935760</v>
      </c>
      <c r="G18" s="195">
        <f t="shared" si="2"/>
        <v>1070293</v>
      </c>
      <c r="H18" s="199">
        <v>1865467</v>
      </c>
      <c r="I18" s="199"/>
      <c r="J18" s="199"/>
      <c r="K18" s="198">
        <f t="shared" si="0"/>
        <v>0</v>
      </c>
      <c r="L18" s="199">
        <v>6051783</v>
      </c>
      <c r="M18" s="200">
        <v>1902027</v>
      </c>
      <c r="N18" s="199">
        <f>+L18-M18</f>
        <v>4149756</v>
      </c>
      <c r="O18" s="195"/>
      <c r="P18" s="195">
        <f t="shared" si="7"/>
        <v>0</v>
      </c>
      <c r="Q18" s="195"/>
      <c r="R18" s="199">
        <v>50880</v>
      </c>
      <c r="S18" s="198">
        <f t="shared" si="6"/>
        <v>14940</v>
      </c>
      <c r="T18" s="199">
        <v>35940</v>
      </c>
      <c r="U18" s="199">
        <v>1345779</v>
      </c>
      <c r="V18" s="199"/>
    </row>
    <row r="19" spans="1:22" s="184" customFormat="1" ht="37.5" customHeight="1" x14ac:dyDescent="0.25">
      <c r="A19" s="193">
        <v>14</v>
      </c>
      <c r="B19" s="194" t="s">
        <v>514</v>
      </c>
      <c r="C19" s="195">
        <v>9561113</v>
      </c>
      <c r="D19" s="195">
        <f t="shared" si="4"/>
        <v>478055.65</v>
      </c>
      <c r="E19" s="198">
        <f t="shared" si="5"/>
        <v>9083057.3499999996</v>
      </c>
      <c r="F19" s="199">
        <v>1553451</v>
      </c>
      <c r="G19" s="195">
        <f t="shared" si="2"/>
        <v>1310594</v>
      </c>
      <c r="H19" s="199">
        <v>242857</v>
      </c>
      <c r="I19" s="195"/>
      <c r="J19" s="195"/>
      <c r="K19" s="198">
        <f t="shared" si="0"/>
        <v>0</v>
      </c>
      <c r="L19" s="199">
        <v>6993459</v>
      </c>
      <c r="M19" s="200">
        <f t="shared" si="3"/>
        <v>4946196</v>
      </c>
      <c r="N19" s="199">
        <v>2047263</v>
      </c>
      <c r="O19" s="199">
        <v>216787</v>
      </c>
      <c r="P19" s="195">
        <f t="shared" si="7"/>
        <v>0</v>
      </c>
      <c r="Q19" s="199">
        <v>216787</v>
      </c>
      <c r="R19" s="195">
        <v>56200</v>
      </c>
      <c r="S19" s="198">
        <f t="shared" si="6"/>
        <v>56200</v>
      </c>
      <c r="T19" s="195"/>
      <c r="U19" s="195">
        <v>2174351</v>
      </c>
      <c r="V19" s="201"/>
    </row>
    <row r="20" spans="1:22" s="184" customFormat="1" ht="30" customHeight="1" x14ac:dyDescent="0.25">
      <c r="A20" s="193">
        <v>15</v>
      </c>
      <c r="B20" s="194" t="s">
        <v>34</v>
      </c>
      <c r="C20" s="195"/>
      <c r="D20" s="195">
        <f t="shared" si="4"/>
        <v>0</v>
      </c>
      <c r="E20" s="198">
        <f t="shared" si="5"/>
        <v>0</v>
      </c>
      <c r="F20" s="195">
        <v>280000</v>
      </c>
      <c r="G20" s="195">
        <f t="shared" si="2"/>
        <v>158000</v>
      </c>
      <c r="H20" s="195">
        <v>122000</v>
      </c>
      <c r="I20" s="195"/>
      <c r="J20" s="195"/>
      <c r="K20" s="198">
        <f t="shared" si="0"/>
        <v>0</v>
      </c>
      <c r="L20" s="195">
        <v>60000</v>
      </c>
      <c r="M20" s="200">
        <f t="shared" si="3"/>
        <v>60000</v>
      </c>
      <c r="N20" s="195"/>
      <c r="O20" s="195"/>
      <c r="P20" s="195">
        <f t="shared" si="7"/>
        <v>0</v>
      </c>
      <c r="Q20" s="195"/>
      <c r="R20" s="195"/>
      <c r="S20" s="198">
        <f t="shared" si="6"/>
        <v>0</v>
      </c>
      <c r="T20" s="195"/>
      <c r="U20" s="195">
        <v>668125</v>
      </c>
      <c r="V20" s="201"/>
    </row>
    <row r="21" spans="1:22" s="184" customFormat="1" ht="41.25" customHeight="1" x14ac:dyDescent="0.25">
      <c r="A21" s="193">
        <v>16</v>
      </c>
      <c r="B21" s="194" t="s">
        <v>35</v>
      </c>
      <c r="C21" s="195">
        <v>6852582</v>
      </c>
      <c r="D21" s="195">
        <f t="shared" si="4"/>
        <v>342629.1</v>
      </c>
      <c r="E21" s="198">
        <f t="shared" si="5"/>
        <v>6509952.9000000004</v>
      </c>
      <c r="F21" s="195">
        <v>1127499</v>
      </c>
      <c r="G21" s="195">
        <f t="shared" si="2"/>
        <v>573579</v>
      </c>
      <c r="H21" s="195">
        <v>553920</v>
      </c>
      <c r="I21" s="195">
        <v>30220000</v>
      </c>
      <c r="J21" s="195">
        <v>11110400</v>
      </c>
      <c r="K21" s="198">
        <f t="shared" si="0"/>
        <v>19109600</v>
      </c>
      <c r="L21" s="195">
        <v>6990366</v>
      </c>
      <c r="M21" s="200">
        <f t="shared" si="3"/>
        <v>2593850</v>
      </c>
      <c r="N21" s="195">
        <v>4396516</v>
      </c>
      <c r="O21" s="195"/>
      <c r="P21" s="195">
        <f t="shared" si="7"/>
        <v>0</v>
      </c>
      <c r="Q21" s="195"/>
      <c r="R21" s="195"/>
      <c r="S21" s="198">
        <f t="shared" si="6"/>
        <v>0</v>
      </c>
      <c r="T21" s="195"/>
      <c r="U21" s="195"/>
      <c r="V21" s="201"/>
    </row>
    <row r="22" spans="1:22" s="184" customFormat="1" ht="68.25" customHeight="1" x14ac:dyDescent="0.25">
      <c r="A22" s="193">
        <v>17</v>
      </c>
      <c r="B22" s="194" t="s">
        <v>36</v>
      </c>
      <c r="C22" s="199">
        <v>1040093420</v>
      </c>
      <c r="D22" s="195"/>
      <c r="E22" s="198">
        <f t="shared" si="5"/>
        <v>1040093420</v>
      </c>
      <c r="F22" s="195"/>
      <c r="G22" s="195">
        <f t="shared" si="2"/>
        <v>0</v>
      </c>
      <c r="H22" s="195"/>
      <c r="I22" s="195"/>
      <c r="J22" s="195"/>
      <c r="K22" s="198">
        <f t="shared" si="0"/>
        <v>0</v>
      </c>
      <c r="L22" s="195"/>
      <c r="M22" s="200">
        <f t="shared" si="3"/>
        <v>0</v>
      </c>
      <c r="N22" s="195"/>
      <c r="O22" s="195"/>
      <c r="P22" s="195">
        <f t="shared" si="7"/>
        <v>0</v>
      </c>
      <c r="Q22" s="195"/>
      <c r="R22" s="195"/>
      <c r="S22" s="198">
        <f t="shared" si="6"/>
        <v>0</v>
      </c>
      <c r="T22" s="195"/>
      <c r="U22" s="195"/>
      <c r="V22" s="201"/>
    </row>
    <row r="23" spans="1:22" s="184" customFormat="1" ht="27.75" customHeight="1" x14ac:dyDescent="0.25">
      <c r="A23" s="193">
        <v>18</v>
      </c>
      <c r="B23" s="194" t="s">
        <v>37</v>
      </c>
      <c r="C23" s="195"/>
      <c r="D23" s="195">
        <f t="shared" si="4"/>
        <v>0</v>
      </c>
      <c r="E23" s="198">
        <f t="shared" si="5"/>
        <v>0</v>
      </c>
      <c r="F23" s="195"/>
      <c r="G23" s="195">
        <f t="shared" si="2"/>
        <v>0</v>
      </c>
      <c r="H23" s="195"/>
      <c r="I23" s="195"/>
      <c r="J23" s="195"/>
      <c r="K23" s="198">
        <f t="shared" si="0"/>
        <v>0</v>
      </c>
      <c r="L23" s="195"/>
      <c r="M23" s="200">
        <f t="shared" si="3"/>
        <v>0</v>
      </c>
      <c r="N23" s="195"/>
      <c r="O23" s="195"/>
      <c r="P23" s="195">
        <f t="shared" si="7"/>
        <v>0</v>
      </c>
      <c r="Q23" s="195"/>
      <c r="R23" s="195"/>
      <c r="S23" s="198">
        <f t="shared" si="6"/>
        <v>0</v>
      </c>
      <c r="T23" s="195"/>
      <c r="U23" s="195"/>
      <c r="V23" s="201"/>
    </row>
    <row r="24" spans="1:22" s="184" customFormat="1" ht="39" customHeight="1" x14ac:dyDescent="0.25">
      <c r="A24" s="193">
        <v>19</v>
      </c>
      <c r="B24" s="194" t="s">
        <v>53</v>
      </c>
      <c r="C24" s="212"/>
      <c r="D24" s="195">
        <f t="shared" si="4"/>
        <v>0</v>
      </c>
      <c r="E24" s="198">
        <f t="shared" si="5"/>
        <v>0</v>
      </c>
      <c r="F24" s="195"/>
      <c r="G24" s="195">
        <f t="shared" si="2"/>
        <v>0</v>
      </c>
      <c r="H24" s="195"/>
      <c r="I24" s="195"/>
      <c r="J24" s="195"/>
      <c r="K24" s="198">
        <f t="shared" si="0"/>
        <v>0</v>
      </c>
      <c r="L24" s="195"/>
      <c r="M24" s="200">
        <f t="shared" si="3"/>
        <v>0</v>
      </c>
      <c r="N24" s="195"/>
      <c r="O24" s="195"/>
      <c r="P24" s="195">
        <f t="shared" si="7"/>
        <v>0</v>
      </c>
      <c r="Q24" s="195"/>
      <c r="R24" s="195"/>
      <c r="S24" s="198">
        <f t="shared" si="6"/>
        <v>0</v>
      </c>
      <c r="T24" s="195"/>
      <c r="U24" s="195"/>
      <c r="V24" s="201"/>
    </row>
    <row r="25" spans="1:22" s="184" customFormat="1" ht="45.75" customHeight="1" x14ac:dyDescent="0.25">
      <c r="A25" s="193">
        <v>20</v>
      </c>
      <c r="B25" s="202" t="s">
        <v>48</v>
      </c>
      <c r="C25" s="195">
        <v>17286271</v>
      </c>
      <c r="D25" s="195">
        <f t="shared" si="4"/>
        <v>864313.55</v>
      </c>
      <c r="E25" s="198">
        <f t="shared" si="5"/>
        <v>16421957.449999999</v>
      </c>
      <c r="F25" s="198"/>
      <c r="G25" s="195">
        <f t="shared" si="2"/>
        <v>0</v>
      </c>
      <c r="H25" s="198"/>
      <c r="I25" s="198"/>
      <c r="J25" s="198"/>
      <c r="K25" s="198">
        <f t="shared" si="0"/>
        <v>0</v>
      </c>
      <c r="L25" s="198"/>
      <c r="M25" s="200">
        <f t="shared" si="3"/>
        <v>0</v>
      </c>
      <c r="N25" s="198"/>
      <c r="O25" s="198"/>
      <c r="P25" s="195">
        <f t="shared" si="7"/>
        <v>0</v>
      </c>
      <c r="Q25" s="198"/>
      <c r="R25" s="198"/>
      <c r="S25" s="198">
        <f t="shared" si="6"/>
        <v>0</v>
      </c>
      <c r="T25" s="198"/>
      <c r="U25" s="195"/>
      <c r="V25" s="201"/>
    </row>
    <row r="26" spans="1:22" s="184" customFormat="1" ht="20.25" customHeight="1" x14ac:dyDescent="0.25">
      <c r="A26" s="193">
        <v>21</v>
      </c>
      <c r="B26" s="213" t="s">
        <v>515</v>
      </c>
      <c r="C26" s="212">
        <v>188705029</v>
      </c>
      <c r="D26" s="195">
        <f t="shared" si="4"/>
        <v>9435251.4499999993</v>
      </c>
      <c r="E26" s="198">
        <f t="shared" si="5"/>
        <v>179269777.55000001</v>
      </c>
      <c r="F26" s="198">
        <v>2030764</v>
      </c>
      <c r="G26" s="195">
        <f t="shared" si="2"/>
        <v>828372</v>
      </c>
      <c r="H26" s="198">
        <v>1202392</v>
      </c>
      <c r="I26" s="198"/>
      <c r="J26" s="198"/>
      <c r="K26" s="198">
        <f t="shared" si="0"/>
        <v>0</v>
      </c>
      <c r="L26" s="198">
        <f>7117375-1080000</f>
        <v>6037375</v>
      </c>
      <c r="M26" s="200">
        <f>L26-N26</f>
        <v>1732104</v>
      </c>
      <c r="N26" s="198">
        <f>5025307-720036</f>
        <v>4305271</v>
      </c>
      <c r="O26" s="198"/>
      <c r="P26" s="195">
        <f t="shared" si="7"/>
        <v>0</v>
      </c>
      <c r="Q26" s="198"/>
      <c r="R26" s="214">
        <v>312149.99999999994</v>
      </c>
      <c r="S26" s="198">
        <v>62430</v>
      </c>
      <c r="T26" s="199">
        <f t="shared" ref="T26" si="8">R26-S26</f>
        <v>249719.99999999994</v>
      </c>
      <c r="U26" s="195"/>
      <c r="V26" s="201"/>
    </row>
    <row r="27" spans="1:22" s="184" customFormat="1" ht="20.25" customHeight="1" x14ac:dyDescent="0.25">
      <c r="A27" s="193">
        <v>22</v>
      </c>
      <c r="B27" s="213" t="s">
        <v>516</v>
      </c>
      <c r="C27" s="212">
        <v>7157945</v>
      </c>
      <c r="D27" s="195">
        <f t="shared" si="4"/>
        <v>357897.25</v>
      </c>
      <c r="E27" s="198">
        <f t="shared" si="5"/>
        <v>6800047.75</v>
      </c>
      <c r="F27" s="198">
        <v>1547506</v>
      </c>
      <c r="G27" s="195">
        <f t="shared" si="2"/>
        <v>481105</v>
      </c>
      <c r="H27" s="198">
        <v>1066401</v>
      </c>
      <c r="I27" s="214">
        <v>2000000</v>
      </c>
      <c r="J27" s="214">
        <v>1000000</v>
      </c>
      <c r="K27" s="198">
        <f t="shared" si="0"/>
        <v>1000000</v>
      </c>
      <c r="L27" s="214">
        <v>1234660</v>
      </c>
      <c r="M27" s="200">
        <f t="shared" si="3"/>
        <v>383636</v>
      </c>
      <c r="N27" s="214">
        <v>851024</v>
      </c>
      <c r="O27" s="198"/>
      <c r="P27" s="195">
        <f t="shared" si="7"/>
        <v>0</v>
      </c>
      <c r="Q27" s="198"/>
      <c r="R27" s="198"/>
      <c r="S27" s="198">
        <f t="shared" si="6"/>
        <v>0</v>
      </c>
      <c r="T27" s="198"/>
      <c r="U27" s="195"/>
      <c r="V27" s="201"/>
    </row>
    <row r="28" spans="1:22" s="184" customFormat="1" ht="20.25" customHeight="1" x14ac:dyDescent="0.25">
      <c r="A28" s="193">
        <v>23</v>
      </c>
      <c r="B28" s="213" t="s">
        <v>517</v>
      </c>
      <c r="C28" s="212">
        <v>4648019</v>
      </c>
      <c r="D28" s="195">
        <f t="shared" si="4"/>
        <v>232400.95</v>
      </c>
      <c r="E28" s="198">
        <f t="shared" si="5"/>
        <v>4415618.05</v>
      </c>
      <c r="F28" s="198">
        <v>724220</v>
      </c>
      <c r="G28" s="195">
        <f t="shared" si="2"/>
        <v>346360</v>
      </c>
      <c r="H28" s="198">
        <v>377860</v>
      </c>
      <c r="I28" s="198"/>
      <c r="J28" s="198"/>
      <c r="K28" s="198">
        <f t="shared" si="0"/>
        <v>0</v>
      </c>
      <c r="L28" s="198">
        <v>2325500</v>
      </c>
      <c r="M28" s="200">
        <f t="shared" si="3"/>
        <v>243439</v>
      </c>
      <c r="N28" s="198">
        <v>2082061</v>
      </c>
      <c r="O28" s="198"/>
      <c r="P28" s="195">
        <f t="shared" si="7"/>
        <v>0</v>
      </c>
      <c r="Q28" s="198"/>
      <c r="R28" s="198">
        <v>167130</v>
      </c>
      <c r="S28" s="198">
        <f t="shared" si="6"/>
        <v>83565</v>
      </c>
      <c r="T28" s="198">
        <v>83565</v>
      </c>
      <c r="U28" s="195"/>
      <c r="V28" s="201"/>
    </row>
    <row r="29" spans="1:22" s="184" customFormat="1" ht="20.25" customHeight="1" x14ac:dyDescent="0.25">
      <c r="A29" s="193">
        <v>24</v>
      </c>
      <c r="B29" s="213" t="s">
        <v>518</v>
      </c>
      <c r="C29" s="212"/>
      <c r="D29" s="195">
        <f t="shared" si="4"/>
        <v>0</v>
      </c>
      <c r="E29" s="198">
        <f t="shared" si="5"/>
        <v>0</v>
      </c>
      <c r="F29" s="198">
        <v>2858380</v>
      </c>
      <c r="G29" s="195">
        <f t="shared" si="2"/>
        <v>879702</v>
      </c>
      <c r="H29" s="198">
        <v>1978678</v>
      </c>
      <c r="I29" s="198"/>
      <c r="J29" s="198"/>
      <c r="K29" s="198">
        <f t="shared" si="0"/>
        <v>0</v>
      </c>
      <c r="L29" s="214">
        <v>1461874</v>
      </c>
      <c r="M29" s="200">
        <f t="shared" si="3"/>
        <v>339819</v>
      </c>
      <c r="N29" s="214">
        <v>1122055</v>
      </c>
      <c r="O29" s="198"/>
      <c r="P29" s="195">
        <f t="shared" si="7"/>
        <v>0</v>
      </c>
      <c r="Q29" s="198"/>
      <c r="R29" s="199">
        <v>118620</v>
      </c>
      <c r="S29" s="198">
        <f t="shared" si="6"/>
        <v>89310</v>
      </c>
      <c r="T29" s="199">
        <v>29310</v>
      </c>
      <c r="U29" s="215"/>
      <c r="V29" s="201"/>
    </row>
    <row r="30" spans="1:22" s="184" customFormat="1" ht="20.25" customHeight="1" x14ac:dyDescent="0.25">
      <c r="A30" s="193">
        <v>25</v>
      </c>
      <c r="B30" s="213" t="s">
        <v>519</v>
      </c>
      <c r="C30" s="212">
        <v>90000</v>
      </c>
      <c r="D30" s="195">
        <f t="shared" si="4"/>
        <v>4500</v>
      </c>
      <c r="E30" s="198">
        <f t="shared" si="5"/>
        <v>85500</v>
      </c>
      <c r="F30" s="198">
        <v>1769248</v>
      </c>
      <c r="G30" s="195">
        <f t="shared" si="2"/>
        <v>749314</v>
      </c>
      <c r="H30" s="198">
        <v>1019934</v>
      </c>
      <c r="I30" s="198"/>
      <c r="J30" s="198"/>
      <c r="K30" s="198">
        <f t="shared" si="0"/>
        <v>0</v>
      </c>
      <c r="L30" s="214">
        <v>131930</v>
      </c>
      <c r="M30" s="200">
        <f t="shared" si="3"/>
        <v>45566</v>
      </c>
      <c r="N30" s="214">
        <v>86364</v>
      </c>
      <c r="O30" s="198"/>
      <c r="P30" s="195">
        <f t="shared" si="7"/>
        <v>0</v>
      </c>
      <c r="Q30" s="198"/>
      <c r="R30" s="216">
        <v>21930</v>
      </c>
      <c r="S30" s="198">
        <v>10965</v>
      </c>
      <c r="T30" s="199">
        <f t="shared" ref="T30" si="9">R30-S30</f>
        <v>10965</v>
      </c>
      <c r="U30" s="195"/>
      <c r="V30" s="201"/>
    </row>
    <row r="31" spans="1:22" s="184" customFormat="1" ht="20.25" customHeight="1" x14ac:dyDescent="0.25">
      <c r="A31" s="193">
        <v>26</v>
      </c>
      <c r="B31" s="213" t="s">
        <v>520</v>
      </c>
      <c r="C31" s="212">
        <v>26964100</v>
      </c>
      <c r="D31" s="195">
        <f t="shared" si="4"/>
        <v>1348205</v>
      </c>
      <c r="E31" s="198">
        <f t="shared" si="5"/>
        <v>25615895</v>
      </c>
      <c r="F31" s="198">
        <v>1354146</v>
      </c>
      <c r="G31" s="195">
        <f t="shared" si="2"/>
        <v>345113</v>
      </c>
      <c r="H31" s="198">
        <v>1009033</v>
      </c>
      <c r="I31" s="198"/>
      <c r="J31" s="198"/>
      <c r="K31" s="198">
        <f t="shared" si="0"/>
        <v>0</v>
      </c>
      <c r="L31" s="214">
        <v>897426</v>
      </c>
      <c r="M31" s="200">
        <f t="shared" si="3"/>
        <v>136144</v>
      </c>
      <c r="N31" s="214">
        <v>761282</v>
      </c>
      <c r="O31" s="198"/>
      <c r="P31" s="195">
        <f t="shared" si="7"/>
        <v>0</v>
      </c>
      <c r="Q31" s="198"/>
      <c r="R31" s="216">
        <v>220860</v>
      </c>
      <c r="S31" s="198">
        <v>110430</v>
      </c>
      <c r="T31" s="199">
        <f t="shared" ref="T31" si="10">R31-S31</f>
        <v>110430</v>
      </c>
      <c r="U31" s="195"/>
      <c r="V31" s="201"/>
    </row>
    <row r="32" spans="1:22" s="184" customFormat="1" ht="20.25" customHeight="1" x14ac:dyDescent="0.25">
      <c r="A32" s="193">
        <v>27</v>
      </c>
      <c r="B32" s="213" t="s">
        <v>521</v>
      </c>
      <c r="C32" s="212"/>
      <c r="D32" s="195">
        <f t="shared" si="4"/>
        <v>0</v>
      </c>
      <c r="E32" s="198">
        <f t="shared" si="5"/>
        <v>0</v>
      </c>
      <c r="F32" s="217">
        <v>2446934</v>
      </c>
      <c r="G32" s="195">
        <f t="shared" si="2"/>
        <v>461741</v>
      </c>
      <c r="H32" s="217">
        <v>1985193</v>
      </c>
      <c r="I32" s="198"/>
      <c r="J32" s="198"/>
      <c r="K32" s="198">
        <f t="shared" si="0"/>
        <v>0</v>
      </c>
      <c r="L32" s="214">
        <v>222600</v>
      </c>
      <c r="M32" s="200">
        <f t="shared" si="3"/>
        <v>44520</v>
      </c>
      <c r="N32" s="214">
        <v>178080</v>
      </c>
      <c r="O32" s="198"/>
      <c r="P32" s="195">
        <f t="shared" si="7"/>
        <v>0</v>
      </c>
      <c r="Q32" s="198"/>
      <c r="R32" s="198"/>
      <c r="S32" s="198">
        <f t="shared" si="6"/>
        <v>0</v>
      </c>
      <c r="T32" s="198"/>
      <c r="U32" s="195"/>
      <c r="V32" s="201"/>
    </row>
    <row r="33" spans="1:22" s="184" customFormat="1" ht="20.25" customHeight="1" x14ac:dyDescent="0.25">
      <c r="A33" s="193">
        <v>28</v>
      </c>
      <c r="B33" s="213" t="s">
        <v>522</v>
      </c>
      <c r="C33" s="212">
        <v>1290873</v>
      </c>
      <c r="D33" s="195">
        <f t="shared" si="4"/>
        <v>64543.65</v>
      </c>
      <c r="E33" s="198">
        <f t="shared" si="5"/>
        <v>1226329.3500000001</v>
      </c>
      <c r="F33" s="198">
        <v>1632337</v>
      </c>
      <c r="G33" s="195">
        <f t="shared" si="2"/>
        <v>577763</v>
      </c>
      <c r="H33" s="198">
        <v>1054574</v>
      </c>
      <c r="I33" s="198"/>
      <c r="J33" s="198"/>
      <c r="K33" s="198">
        <f t="shared" si="0"/>
        <v>0</v>
      </c>
      <c r="L33" s="214">
        <v>1780060</v>
      </c>
      <c r="M33" s="200">
        <f t="shared" si="3"/>
        <v>980056</v>
      </c>
      <c r="N33" s="214">
        <v>800004</v>
      </c>
      <c r="O33" s="198"/>
      <c r="P33" s="195">
        <f t="shared" si="7"/>
        <v>0</v>
      </c>
      <c r="Q33" s="198"/>
      <c r="R33" s="198">
        <v>702000</v>
      </c>
      <c r="S33" s="198">
        <f t="shared" si="6"/>
        <v>39031</v>
      </c>
      <c r="T33" s="198">
        <v>662969</v>
      </c>
      <c r="U33" s="195"/>
      <c r="V33" s="201"/>
    </row>
    <row r="34" spans="1:22" s="184" customFormat="1" ht="20.25" customHeight="1" x14ac:dyDescent="0.25">
      <c r="A34" s="193">
        <v>29</v>
      </c>
      <c r="B34" s="213" t="s">
        <v>523</v>
      </c>
      <c r="C34" s="212">
        <v>11759047</v>
      </c>
      <c r="D34" s="195">
        <f t="shared" si="4"/>
        <v>587952.35</v>
      </c>
      <c r="E34" s="198">
        <f t="shared" si="5"/>
        <v>11171094.65</v>
      </c>
      <c r="F34" s="198">
        <v>365421</v>
      </c>
      <c r="G34" s="195">
        <f t="shared" si="2"/>
        <v>142434</v>
      </c>
      <c r="H34" s="198">
        <v>222987</v>
      </c>
      <c r="I34" s="198"/>
      <c r="J34" s="198"/>
      <c r="K34" s="198">
        <f t="shared" si="0"/>
        <v>0</v>
      </c>
      <c r="L34" s="214">
        <v>360000</v>
      </c>
      <c r="M34" s="200">
        <f t="shared" si="3"/>
        <v>180000</v>
      </c>
      <c r="N34" s="214">
        <v>180000</v>
      </c>
      <c r="O34" s="198"/>
      <c r="P34" s="195">
        <f t="shared" si="7"/>
        <v>0</v>
      </c>
      <c r="Q34" s="198"/>
      <c r="R34" s="198">
        <v>199200</v>
      </c>
      <c r="S34" s="198">
        <f t="shared" si="6"/>
        <v>99600</v>
      </c>
      <c r="T34" s="198">
        <v>99600</v>
      </c>
      <c r="U34" s="195"/>
      <c r="V34" s="201"/>
    </row>
    <row r="35" spans="1:22" s="184" customFormat="1" ht="20.25" customHeight="1" x14ac:dyDescent="0.25">
      <c r="A35" s="193">
        <v>30</v>
      </c>
      <c r="B35" s="213" t="s">
        <v>524</v>
      </c>
      <c r="C35" s="212">
        <v>8109187</v>
      </c>
      <c r="D35" s="195">
        <f t="shared" si="4"/>
        <v>405459.35</v>
      </c>
      <c r="E35" s="198">
        <f t="shared" si="5"/>
        <v>7703727.6500000004</v>
      </c>
      <c r="F35" s="198">
        <v>1380480</v>
      </c>
      <c r="G35" s="195">
        <f t="shared" si="2"/>
        <v>472730</v>
      </c>
      <c r="H35" s="198">
        <v>907750</v>
      </c>
      <c r="I35" s="198"/>
      <c r="J35" s="198"/>
      <c r="K35" s="198">
        <f t="shared" si="0"/>
        <v>0</v>
      </c>
      <c r="L35" s="214"/>
      <c r="M35" s="200">
        <f t="shared" si="3"/>
        <v>0</v>
      </c>
      <c r="N35" s="214"/>
      <c r="O35" s="198"/>
      <c r="P35" s="195">
        <f t="shared" si="7"/>
        <v>0</v>
      </c>
      <c r="Q35" s="198"/>
      <c r="R35" s="198"/>
      <c r="S35" s="198">
        <f t="shared" si="6"/>
        <v>0</v>
      </c>
      <c r="T35" s="198"/>
      <c r="U35" s="195"/>
      <c r="V35" s="201"/>
    </row>
    <row r="36" spans="1:22" s="184" customFormat="1" ht="20.25" customHeight="1" x14ac:dyDescent="0.25">
      <c r="A36" s="193">
        <v>31</v>
      </c>
      <c r="B36" s="213" t="s">
        <v>525</v>
      </c>
      <c r="C36" s="212"/>
      <c r="D36" s="195">
        <f t="shared" si="4"/>
        <v>0</v>
      </c>
      <c r="E36" s="198">
        <f t="shared" si="5"/>
        <v>0</v>
      </c>
      <c r="F36" s="198">
        <v>1256474</v>
      </c>
      <c r="G36" s="195">
        <f t="shared" si="2"/>
        <v>349227</v>
      </c>
      <c r="H36" s="198">
        <v>907247</v>
      </c>
      <c r="I36" s="214"/>
      <c r="J36" s="214"/>
      <c r="K36" s="198">
        <f t="shared" si="0"/>
        <v>0</v>
      </c>
      <c r="L36" s="214">
        <v>146000</v>
      </c>
      <c r="M36" s="200">
        <f t="shared" si="3"/>
        <v>73000</v>
      </c>
      <c r="N36" s="214">
        <v>73000</v>
      </c>
      <c r="O36" s="198"/>
      <c r="P36" s="195">
        <f t="shared" si="7"/>
        <v>0</v>
      </c>
      <c r="Q36" s="198"/>
      <c r="R36" s="198"/>
      <c r="S36" s="198">
        <f t="shared" si="6"/>
        <v>0</v>
      </c>
      <c r="T36" s="198"/>
      <c r="U36" s="195"/>
      <c r="V36" s="201"/>
    </row>
    <row r="37" spans="1:22" s="184" customFormat="1" ht="20.25" customHeight="1" x14ac:dyDescent="0.25">
      <c r="A37" s="193">
        <v>32</v>
      </c>
      <c r="B37" s="213" t="s">
        <v>526</v>
      </c>
      <c r="C37" s="212"/>
      <c r="D37" s="195">
        <f t="shared" si="4"/>
        <v>0</v>
      </c>
      <c r="E37" s="198">
        <f t="shared" si="5"/>
        <v>0</v>
      </c>
      <c r="F37" s="198">
        <v>1730480</v>
      </c>
      <c r="G37" s="195">
        <f t="shared" si="2"/>
        <v>531075</v>
      </c>
      <c r="H37" s="198">
        <v>1199405</v>
      </c>
      <c r="I37" s="198"/>
      <c r="J37" s="198"/>
      <c r="K37" s="198">
        <f t="shared" si="0"/>
        <v>0</v>
      </c>
      <c r="L37" s="214">
        <v>1610600</v>
      </c>
      <c r="M37" s="200">
        <f t="shared" si="3"/>
        <v>308683</v>
      </c>
      <c r="N37" s="214">
        <v>1301917</v>
      </c>
      <c r="O37" s="198"/>
      <c r="P37" s="195">
        <f t="shared" si="7"/>
        <v>0</v>
      </c>
      <c r="Q37" s="198"/>
      <c r="R37" s="198"/>
      <c r="S37" s="198">
        <f t="shared" si="6"/>
        <v>0</v>
      </c>
      <c r="T37" s="198"/>
      <c r="U37" s="195"/>
      <c r="V37" s="201"/>
    </row>
    <row r="38" spans="1:22" s="184" customFormat="1" ht="20.25" customHeight="1" x14ac:dyDescent="0.25">
      <c r="A38" s="193">
        <v>33</v>
      </c>
      <c r="B38" s="213" t="s">
        <v>527</v>
      </c>
      <c r="C38" s="212">
        <v>50976710</v>
      </c>
      <c r="D38" s="195">
        <f t="shared" si="4"/>
        <v>2548835.5</v>
      </c>
      <c r="E38" s="198">
        <f t="shared" si="5"/>
        <v>48427874.5</v>
      </c>
      <c r="F38" s="198">
        <v>1932023</v>
      </c>
      <c r="G38" s="195">
        <f t="shared" si="2"/>
        <v>756933</v>
      </c>
      <c r="H38" s="198">
        <v>1175090</v>
      </c>
      <c r="I38" s="198"/>
      <c r="J38" s="198"/>
      <c r="K38" s="198">
        <f t="shared" si="0"/>
        <v>0</v>
      </c>
      <c r="L38" s="214">
        <v>1724300</v>
      </c>
      <c r="M38" s="200">
        <f t="shared" si="3"/>
        <v>826939</v>
      </c>
      <c r="N38" s="214">
        <v>897361</v>
      </c>
      <c r="O38" s="198"/>
      <c r="P38" s="195">
        <f t="shared" si="7"/>
        <v>0</v>
      </c>
      <c r="Q38" s="198"/>
      <c r="R38" s="198"/>
      <c r="S38" s="198">
        <f t="shared" si="6"/>
        <v>0</v>
      </c>
      <c r="T38" s="198"/>
      <c r="U38" s="195"/>
      <c r="V38" s="201"/>
    </row>
    <row r="39" spans="1:22" s="184" customFormat="1" ht="20.25" customHeight="1" x14ac:dyDescent="0.25">
      <c r="A39" s="193">
        <v>34</v>
      </c>
      <c r="B39" s="213" t="s">
        <v>528</v>
      </c>
      <c r="C39" s="212">
        <v>100000</v>
      </c>
      <c r="D39" s="195">
        <f t="shared" si="4"/>
        <v>5000</v>
      </c>
      <c r="E39" s="198">
        <f t="shared" si="5"/>
        <v>95000</v>
      </c>
      <c r="F39" s="198">
        <v>1722960</v>
      </c>
      <c r="G39" s="195">
        <f t="shared" si="2"/>
        <v>654920</v>
      </c>
      <c r="H39" s="198">
        <v>1068040</v>
      </c>
      <c r="I39" s="198"/>
      <c r="J39" s="198"/>
      <c r="K39" s="198">
        <f t="shared" si="0"/>
        <v>0</v>
      </c>
      <c r="L39" s="214">
        <v>52800</v>
      </c>
      <c r="M39" s="200">
        <f t="shared" si="3"/>
        <v>26400</v>
      </c>
      <c r="N39" s="214">
        <v>26400</v>
      </c>
      <c r="O39" s="198"/>
      <c r="P39" s="195">
        <f t="shared" si="7"/>
        <v>0</v>
      </c>
      <c r="Q39" s="198"/>
      <c r="R39" s="199">
        <v>270000</v>
      </c>
      <c r="S39" s="198">
        <f t="shared" si="6"/>
        <v>15012</v>
      </c>
      <c r="T39" s="199">
        <v>254988</v>
      </c>
      <c r="U39" s="195"/>
      <c r="V39" s="201"/>
    </row>
    <row r="40" spans="1:22" s="184" customFormat="1" ht="20.25" customHeight="1" x14ac:dyDescent="0.25">
      <c r="A40" s="193">
        <v>35</v>
      </c>
      <c r="B40" s="213" t="s">
        <v>529</v>
      </c>
      <c r="C40" s="212">
        <v>9179000</v>
      </c>
      <c r="D40" s="195">
        <f t="shared" si="4"/>
        <v>458950</v>
      </c>
      <c r="E40" s="198">
        <f t="shared" si="5"/>
        <v>8720050</v>
      </c>
      <c r="F40" s="198">
        <v>1996531</v>
      </c>
      <c r="G40" s="195">
        <f t="shared" si="2"/>
        <v>770870</v>
      </c>
      <c r="H40" s="198">
        <v>1225661</v>
      </c>
      <c r="I40" s="198"/>
      <c r="J40" s="198"/>
      <c r="K40" s="198">
        <f t="shared" si="0"/>
        <v>0</v>
      </c>
      <c r="L40" s="214">
        <v>770512</v>
      </c>
      <c r="M40" s="200">
        <f t="shared" si="3"/>
        <v>384562</v>
      </c>
      <c r="N40" s="214">
        <v>385950</v>
      </c>
      <c r="O40" s="198"/>
      <c r="P40" s="195">
        <f t="shared" si="7"/>
        <v>0</v>
      </c>
      <c r="Q40" s="198"/>
      <c r="R40" s="199">
        <v>228630</v>
      </c>
      <c r="S40" s="198">
        <f t="shared" si="6"/>
        <v>45726</v>
      </c>
      <c r="T40" s="199">
        <v>182904</v>
      </c>
      <c r="U40" s="195"/>
      <c r="V40" s="201"/>
    </row>
    <row r="41" spans="1:22" s="184" customFormat="1" ht="20.25" customHeight="1" x14ac:dyDescent="0.25">
      <c r="A41" s="193">
        <v>36</v>
      </c>
      <c r="B41" s="213" t="s">
        <v>530</v>
      </c>
      <c r="C41" s="212">
        <v>1057340</v>
      </c>
      <c r="D41" s="195">
        <f t="shared" si="4"/>
        <v>52867</v>
      </c>
      <c r="E41" s="198">
        <f t="shared" si="5"/>
        <v>1004473</v>
      </c>
      <c r="F41" s="198">
        <v>4130540</v>
      </c>
      <c r="G41" s="195">
        <f t="shared" si="2"/>
        <v>653798</v>
      </c>
      <c r="H41" s="198">
        <v>3476742</v>
      </c>
      <c r="I41" s="214">
        <v>7040000</v>
      </c>
      <c r="J41" s="214">
        <v>586432</v>
      </c>
      <c r="K41" s="198">
        <f t="shared" si="0"/>
        <v>6453568</v>
      </c>
      <c r="L41" s="214">
        <v>468000</v>
      </c>
      <c r="M41" s="200">
        <f t="shared" si="3"/>
        <v>78016</v>
      </c>
      <c r="N41" s="214">
        <v>389984</v>
      </c>
      <c r="O41" s="198"/>
      <c r="P41" s="195">
        <f t="shared" si="7"/>
        <v>0</v>
      </c>
      <c r="Q41" s="198"/>
      <c r="R41" s="198"/>
      <c r="S41" s="198">
        <f t="shared" si="6"/>
        <v>0</v>
      </c>
      <c r="T41" s="198"/>
      <c r="U41" s="195"/>
      <c r="V41" s="201"/>
    </row>
    <row r="42" spans="1:22" s="184" customFormat="1" ht="20.25" customHeight="1" x14ac:dyDescent="0.25">
      <c r="A42" s="193">
        <v>37</v>
      </c>
      <c r="B42" s="213" t="s">
        <v>531</v>
      </c>
      <c r="C42" s="195">
        <v>56732793</v>
      </c>
      <c r="D42" s="195">
        <f t="shared" si="4"/>
        <v>2836639.65</v>
      </c>
      <c r="E42" s="198">
        <f t="shared" si="5"/>
        <v>53896153.350000001</v>
      </c>
      <c r="F42" s="198">
        <v>938498</v>
      </c>
      <c r="G42" s="195">
        <f t="shared" si="2"/>
        <v>276925</v>
      </c>
      <c r="H42" s="198">
        <v>661573</v>
      </c>
      <c r="I42" s="198"/>
      <c r="J42" s="198"/>
      <c r="K42" s="198">
        <f t="shared" si="0"/>
        <v>0</v>
      </c>
      <c r="L42" s="214">
        <v>1169600</v>
      </c>
      <c r="M42" s="200">
        <f t="shared" si="3"/>
        <v>326800</v>
      </c>
      <c r="N42" s="214">
        <v>842800</v>
      </c>
      <c r="O42" s="198"/>
      <c r="P42" s="195">
        <f t="shared" si="7"/>
        <v>0</v>
      </c>
      <c r="Q42" s="198"/>
      <c r="R42" s="199">
        <v>256290</v>
      </c>
      <c r="S42" s="198">
        <f t="shared" si="6"/>
        <v>128145</v>
      </c>
      <c r="T42" s="199">
        <v>128145</v>
      </c>
      <c r="U42" s="195"/>
      <c r="V42" s="201"/>
    </row>
    <row r="43" spans="1:22" s="184" customFormat="1" ht="20.25" customHeight="1" x14ac:dyDescent="0.25">
      <c r="A43" s="193">
        <v>38</v>
      </c>
      <c r="B43" s="213" t="s">
        <v>532</v>
      </c>
      <c r="C43" s="212">
        <v>1941715</v>
      </c>
      <c r="D43" s="195">
        <f t="shared" si="4"/>
        <v>97085.75</v>
      </c>
      <c r="E43" s="198">
        <f t="shared" si="5"/>
        <v>1844629.25</v>
      </c>
      <c r="F43" s="198">
        <v>1546680</v>
      </c>
      <c r="G43" s="195">
        <f t="shared" si="2"/>
        <v>528124</v>
      </c>
      <c r="H43" s="198">
        <v>1018556</v>
      </c>
      <c r="I43" s="198"/>
      <c r="J43" s="198"/>
      <c r="K43" s="198">
        <f t="shared" si="0"/>
        <v>0</v>
      </c>
      <c r="L43" s="214">
        <v>1729502</v>
      </c>
      <c r="M43" s="200">
        <f t="shared" si="3"/>
        <v>425667</v>
      </c>
      <c r="N43" s="214">
        <v>1303835</v>
      </c>
      <c r="O43" s="198"/>
      <c r="P43" s="195">
        <f t="shared" si="7"/>
        <v>0</v>
      </c>
      <c r="Q43" s="198"/>
      <c r="R43" s="199">
        <v>114840</v>
      </c>
      <c r="S43" s="198">
        <f t="shared" si="6"/>
        <v>57420</v>
      </c>
      <c r="T43" s="199">
        <v>57420</v>
      </c>
      <c r="U43" s="195"/>
      <c r="V43" s="201"/>
    </row>
    <row r="44" spans="1:22" s="184" customFormat="1" ht="20.25" customHeight="1" x14ac:dyDescent="0.25">
      <c r="A44" s="193">
        <v>39</v>
      </c>
      <c r="B44" s="213" t="s">
        <v>533</v>
      </c>
      <c r="C44" s="212">
        <v>40042540</v>
      </c>
      <c r="D44" s="195">
        <f t="shared" si="4"/>
        <v>2002127</v>
      </c>
      <c r="E44" s="198">
        <f t="shared" si="5"/>
        <v>38040413</v>
      </c>
      <c r="F44" s="198">
        <v>2485840</v>
      </c>
      <c r="G44" s="195">
        <f t="shared" si="2"/>
        <v>779413</v>
      </c>
      <c r="H44" s="198">
        <v>1706427</v>
      </c>
      <c r="I44" s="214">
        <v>11200000</v>
      </c>
      <c r="J44" s="214">
        <v>1400000</v>
      </c>
      <c r="K44" s="198">
        <f t="shared" si="0"/>
        <v>9800000</v>
      </c>
      <c r="L44" s="198">
        <v>1038807</v>
      </c>
      <c r="M44" s="200">
        <f t="shared" si="3"/>
        <v>446345</v>
      </c>
      <c r="N44" s="198">
        <v>592462</v>
      </c>
      <c r="O44" s="198"/>
      <c r="P44" s="195">
        <f t="shared" si="7"/>
        <v>0</v>
      </c>
      <c r="Q44" s="198"/>
      <c r="R44" s="199">
        <v>365820</v>
      </c>
      <c r="S44" s="198">
        <f t="shared" si="6"/>
        <v>182910</v>
      </c>
      <c r="T44" s="199">
        <v>182910</v>
      </c>
      <c r="U44" s="195"/>
      <c r="V44" s="201"/>
    </row>
    <row r="45" spans="1:22" s="184" customFormat="1" ht="20.25" customHeight="1" x14ac:dyDescent="0.25">
      <c r="A45" s="193">
        <v>40</v>
      </c>
      <c r="B45" s="213" t="s">
        <v>534</v>
      </c>
      <c r="C45" s="218">
        <v>1924547</v>
      </c>
      <c r="D45" s="195">
        <f t="shared" si="4"/>
        <v>96227.35</v>
      </c>
      <c r="E45" s="198">
        <f t="shared" si="5"/>
        <v>1828319.65</v>
      </c>
      <c r="F45" s="198"/>
      <c r="G45" s="195">
        <f t="shared" si="2"/>
        <v>0</v>
      </c>
      <c r="H45" s="198"/>
      <c r="I45" s="198"/>
      <c r="J45" s="198"/>
      <c r="K45" s="198">
        <f t="shared" si="0"/>
        <v>0</v>
      </c>
      <c r="L45" s="214">
        <v>145200</v>
      </c>
      <c r="M45" s="200">
        <f t="shared" si="3"/>
        <v>72600</v>
      </c>
      <c r="N45" s="199">
        <v>72600</v>
      </c>
      <c r="O45" s="199"/>
      <c r="P45" s="195">
        <f t="shared" si="7"/>
        <v>0</v>
      </c>
      <c r="Q45" s="199"/>
      <c r="R45" s="216">
        <v>261540</v>
      </c>
      <c r="S45" s="198">
        <v>130770</v>
      </c>
      <c r="T45" s="199">
        <f t="shared" ref="T45" si="11">R45-S45</f>
        <v>130770</v>
      </c>
      <c r="U45" s="195"/>
      <c r="V45" s="201"/>
    </row>
    <row r="46" spans="1:22" s="184" customFormat="1" ht="20.25" customHeight="1" x14ac:dyDescent="0.25">
      <c r="A46" s="193">
        <v>41</v>
      </c>
      <c r="B46" s="213" t="s">
        <v>535</v>
      </c>
      <c r="C46" s="212">
        <v>489956</v>
      </c>
      <c r="D46" s="195">
        <f t="shared" si="4"/>
        <v>24497.8</v>
      </c>
      <c r="E46" s="198">
        <f t="shared" si="5"/>
        <v>465458.2</v>
      </c>
      <c r="F46" s="198">
        <v>1609194</v>
      </c>
      <c r="G46" s="195">
        <f t="shared" si="2"/>
        <v>551337</v>
      </c>
      <c r="H46" s="198">
        <v>1057857</v>
      </c>
      <c r="I46" s="214">
        <v>240000</v>
      </c>
      <c r="J46" s="214">
        <v>120000</v>
      </c>
      <c r="K46" s="198">
        <f t="shared" si="0"/>
        <v>120000</v>
      </c>
      <c r="L46" s="214">
        <v>1585810</v>
      </c>
      <c r="M46" s="200">
        <f t="shared" si="3"/>
        <v>316194</v>
      </c>
      <c r="N46" s="214">
        <v>1269616</v>
      </c>
      <c r="O46" s="198"/>
      <c r="P46" s="195">
        <f t="shared" si="7"/>
        <v>0</v>
      </c>
      <c r="Q46" s="198"/>
      <c r="R46" s="198"/>
      <c r="S46" s="198">
        <f t="shared" si="6"/>
        <v>0</v>
      </c>
      <c r="T46" s="198"/>
      <c r="U46" s="195"/>
      <c r="V46" s="201"/>
    </row>
    <row r="47" spans="1:22" s="184" customFormat="1" ht="20.25" customHeight="1" x14ac:dyDescent="0.25">
      <c r="A47" s="193">
        <v>42</v>
      </c>
      <c r="B47" s="213" t="s">
        <v>536</v>
      </c>
      <c r="C47" s="212"/>
      <c r="D47" s="195">
        <f t="shared" si="4"/>
        <v>0</v>
      </c>
      <c r="E47" s="198">
        <f t="shared" si="5"/>
        <v>0</v>
      </c>
      <c r="F47" s="198">
        <v>1135561</v>
      </c>
      <c r="G47" s="195">
        <f t="shared" si="2"/>
        <v>301302</v>
      </c>
      <c r="H47" s="198">
        <v>834259</v>
      </c>
      <c r="I47" s="198"/>
      <c r="J47" s="198"/>
      <c r="K47" s="198">
        <f t="shared" si="0"/>
        <v>0</v>
      </c>
      <c r="L47" s="214">
        <v>829550</v>
      </c>
      <c r="M47" s="200">
        <f t="shared" si="3"/>
        <v>132527</v>
      </c>
      <c r="N47" s="214">
        <v>697023</v>
      </c>
      <c r="O47" s="198"/>
      <c r="P47" s="195">
        <f t="shared" si="7"/>
        <v>0</v>
      </c>
      <c r="Q47" s="198"/>
      <c r="R47" s="198"/>
      <c r="S47" s="198">
        <f t="shared" si="6"/>
        <v>0</v>
      </c>
      <c r="T47" s="198"/>
      <c r="U47" s="195"/>
      <c r="V47" s="201"/>
    </row>
    <row r="48" spans="1:22" s="184" customFormat="1" ht="20.25" customHeight="1" x14ac:dyDescent="0.25">
      <c r="A48" s="193">
        <v>43</v>
      </c>
      <c r="B48" s="213" t="s">
        <v>537</v>
      </c>
      <c r="C48" s="212">
        <v>7661984</v>
      </c>
      <c r="D48" s="195">
        <f t="shared" si="4"/>
        <v>383099.2</v>
      </c>
      <c r="E48" s="198">
        <f t="shared" si="5"/>
        <v>7278884.7999999998</v>
      </c>
      <c r="F48" s="198">
        <v>1382660</v>
      </c>
      <c r="G48" s="195">
        <f t="shared" si="2"/>
        <v>473820</v>
      </c>
      <c r="H48" s="198">
        <v>908840</v>
      </c>
      <c r="I48" s="198"/>
      <c r="J48" s="198"/>
      <c r="K48" s="198">
        <f t="shared" si="0"/>
        <v>0</v>
      </c>
      <c r="L48" s="214">
        <v>1931550</v>
      </c>
      <c r="M48" s="200">
        <f t="shared" si="3"/>
        <v>321553</v>
      </c>
      <c r="N48" s="214">
        <v>1609997</v>
      </c>
      <c r="O48" s="198"/>
      <c r="P48" s="195">
        <f t="shared" si="7"/>
        <v>0</v>
      </c>
      <c r="Q48" s="198"/>
      <c r="R48" s="198">
        <v>199140</v>
      </c>
      <c r="S48" s="198">
        <f t="shared" si="6"/>
        <v>39828</v>
      </c>
      <c r="T48" s="198">
        <v>159312</v>
      </c>
      <c r="U48" s="195"/>
      <c r="V48" s="201"/>
    </row>
    <row r="49" spans="1:22" s="184" customFormat="1" ht="20.25" customHeight="1" x14ac:dyDescent="0.25">
      <c r="A49" s="193">
        <v>44</v>
      </c>
      <c r="B49" s="213" t="s">
        <v>538</v>
      </c>
      <c r="C49" s="212">
        <v>16118963</v>
      </c>
      <c r="D49" s="195">
        <f t="shared" si="4"/>
        <v>805948.15</v>
      </c>
      <c r="E49" s="198">
        <f t="shared" si="5"/>
        <v>15313014.85</v>
      </c>
      <c r="F49" s="198">
        <v>1527860</v>
      </c>
      <c r="G49" s="195">
        <f t="shared" si="2"/>
        <v>532339</v>
      </c>
      <c r="H49" s="198">
        <v>995521</v>
      </c>
      <c r="I49" s="198"/>
      <c r="J49" s="198"/>
      <c r="K49" s="198">
        <f t="shared" si="0"/>
        <v>0</v>
      </c>
      <c r="L49" s="198">
        <v>555900</v>
      </c>
      <c r="M49" s="200">
        <f t="shared" si="3"/>
        <v>163625</v>
      </c>
      <c r="N49" s="198">
        <v>392275</v>
      </c>
      <c r="O49" s="198"/>
      <c r="P49" s="195">
        <f t="shared" si="7"/>
        <v>0</v>
      </c>
      <c r="Q49" s="198"/>
      <c r="R49" s="216">
        <v>246089.99999999994</v>
      </c>
      <c r="S49" s="198">
        <v>49218</v>
      </c>
      <c r="T49" s="199">
        <f t="shared" ref="T49" si="12">R49-S49</f>
        <v>196871.99999999994</v>
      </c>
      <c r="U49" s="195"/>
      <c r="V49" s="201"/>
    </row>
    <row r="50" spans="1:22" s="184" customFormat="1" ht="20.25" customHeight="1" x14ac:dyDescent="0.25">
      <c r="A50" s="193">
        <v>45</v>
      </c>
      <c r="B50" s="213" t="s">
        <v>539</v>
      </c>
      <c r="C50" s="212">
        <v>32457774</v>
      </c>
      <c r="D50" s="195">
        <f t="shared" si="4"/>
        <v>1622888.7</v>
      </c>
      <c r="E50" s="198">
        <f t="shared" si="5"/>
        <v>30834885.300000001</v>
      </c>
      <c r="F50" s="198">
        <v>1776600</v>
      </c>
      <c r="G50" s="195">
        <f t="shared" si="2"/>
        <v>577090</v>
      </c>
      <c r="H50" s="198">
        <v>1199510</v>
      </c>
      <c r="I50" s="198"/>
      <c r="J50" s="198"/>
      <c r="K50" s="198">
        <f t="shared" si="0"/>
        <v>0</v>
      </c>
      <c r="L50" s="198">
        <v>983839</v>
      </c>
      <c r="M50" s="200">
        <f t="shared" si="3"/>
        <v>352343</v>
      </c>
      <c r="N50" s="198">
        <v>631496</v>
      </c>
      <c r="O50" s="198"/>
      <c r="P50" s="195">
        <f t="shared" si="7"/>
        <v>0</v>
      </c>
      <c r="Q50" s="198"/>
      <c r="R50" s="216">
        <v>291990</v>
      </c>
      <c r="S50" s="198">
        <v>145995</v>
      </c>
      <c r="T50" s="199">
        <f>R50-S50</f>
        <v>145995</v>
      </c>
      <c r="U50" s="195"/>
      <c r="V50" s="201"/>
    </row>
    <row r="51" spans="1:22" s="184" customFormat="1" ht="20.25" customHeight="1" x14ac:dyDescent="0.25">
      <c r="A51" s="193">
        <v>46</v>
      </c>
      <c r="B51" s="213" t="s">
        <v>540</v>
      </c>
      <c r="C51" s="212">
        <v>21794444</v>
      </c>
      <c r="D51" s="195">
        <f t="shared" si="4"/>
        <v>1089722.2</v>
      </c>
      <c r="E51" s="198">
        <f t="shared" si="5"/>
        <v>20704721.800000001</v>
      </c>
      <c r="F51" s="198">
        <v>1849480</v>
      </c>
      <c r="G51" s="195">
        <f t="shared" si="2"/>
        <v>707230</v>
      </c>
      <c r="H51" s="198">
        <v>1142250</v>
      </c>
      <c r="I51" s="198"/>
      <c r="J51" s="198"/>
      <c r="K51" s="198">
        <f t="shared" si="0"/>
        <v>0</v>
      </c>
      <c r="L51" s="198">
        <v>1284165</v>
      </c>
      <c r="M51" s="200">
        <f t="shared" si="3"/>
        <v>482628</v>
      </c>
      <c r="N51" s="200">
        <v>801537</v>
      </c>
      <c r="O51" s="219"/>
      <c r="P51" s="195">
        <f t="shared" si="7"/>
        <v>0</v>
      </c>
      <c r="Q51" s="219"/>
      <c r="R51" s="219">
        <v>203730</v>
      </c>
      <c r="S51" s="198">
        <f t="shared" si="6"/>
        <v>101865</v>
      </c>
      <c r="T51" s="219">
        <v>101865</v>
      </c>
      <c r="U51" s="195"/>
      <c r="V51" s="201"/>
    </row>
    <row r="52" spans="1:22" s="184" customFormat="1" ht="20.25" customHeight="1" x14ac:dyDescent="0.25">
      <c r="A52" s="193">
        <v>47</v>
      </c>
      <c r="B52" s="213" t="s">
        <v>541</v>
      </c>
      <c r="C52" s="212"/>
      <c r="D52" s="195">
        <f t="shared" si="4"/>
        <v>0</v>
      </c>
      <c r="E52" s="198">
        <f t="shared" si="5"/>
        <v>0</v>
      </c>
      <c r="F52" s="198">
        <v>1630480</v>
      </c>
      <c r="G52" s="195">
        <f t="shared" si="2"/>
        <v>514405</v>
      </c>
      <c r="H52" s="198">
        <v>1116075</v>
      </c>
      <c r="I52" s="198">
        <v>4600000</v>
      </c>
      <c r="J52" s="198">
        <v>2300000</v>
      </c>
      <c r="K52" s="198">
        <f>I52-J52</f>
        <v>2300000</v>
      </c>
      <c r="L52" s="198">
        <v>321400</v>
      </c>
      <c r="M52" s="200">
        <f t="shared" si="3"/>
        <v>102100</v>
      </c>
      <c r="N52" s="198">
        <v>219300</v>
      </c>
      <c r="O52" s="198"/>
      <c r="P52" s="195">
        <f t="shared" si="7"/>
        <v>0</v>
      </c>
      <c r="Q52" s="198"/>
      <c r="R52" s="216">
        <v>114689.99999999997</v>
      </c>
      <c r="S52" s="198">
        <v>22938</v>
      </c>
      <c r="T52" s="199">
        <f t="shared" ref="T52" si="13">R52-S52</f>
        <v>91751.999999999971</v>
      </c>
      <c r="U52" s="195"/>
      <c r="V52" s="201"/>
    </row>
    <row r="53" spans="1:22" s="184" customFormat="1" ht="20.25" customHeight="1" x14ac:dyDescent="0.25">
      <c r="A53" s="193">
        <v>48</v>
      </c>
      <c r="B53" s="213" t="s">
        <v>542</v>
      </c>
      <c r="C53" s="212"/>
      <c r="D53" s="195">
        <f t="shared" si="4"/>
        <v>0</v>
      </c>
      <c r="E53" s="198">
        <f t="shared" si="5"/>
        <v>0</v>
      </c>
      <c r="F53" s="198">
        <v>285635</v>
      </c>
      <c r="G53" s="195">
        <f t="shared" si="2"/>
        <v>126090</v>
      </c>
      <c r="H53" s="198">
        <v>159545</v>
      </c>
      <c r="I53" s="198"/>
      <c r="J53" s="198"/>
      <c r="K53" s="198">
        <f t="shared" ref="K53:K55" si="14">I53-J53</f>
        <v>0</v>
      </c>
      <c r="L53" s="198">
        <v>234286</v>
      </c>
      <c r="M53" s="200">
        <f t="shared" si="3"/>
        <v>67286</v>
      </c>
      <c r="N53" s="198">
        <v>167000</v>
      </c>
      <c r="O53" s="198"/>
      <c r="P53" s="195">
        <f t="shared" si="7"/>
        <v>0</v>
      </c>
      <c r="Q53" s="198"/>
      <c r="R53" s="198">
        <v>7350</v>
      </c>
      <c r="S53" s="198">
        <f t="shared" si="6"/>
        <v>3675</v>
      </c>
      <c r="T53" s="198">
        <v>3675</v>
      </c>
      <c r="U53" s="195"/>
      <c r="V53" s="201"/>
    </row>
    <row r="54" spans="1:22" s="184" customFormat="1" ht="20.25" customHeight="1" x14ac:dyDescent="0.25">
      <c r="A54" s="193">
        <v>49</v>
      </c>
      <c r="B54" s="213" t="s">
        <v>543</v>
      </c>
      <c r="C54" s="212"/>
      <c r="D54" s="195">
        <f t="shared" si="4"/>
        <v>0</v>
      </c>
      <c r="E54" s="198">
        <f t="shared" si="5"/>
        <v>0</v>
      </c>
      <c r="F54" s="198">
        <v>410492</v>
      </c>
      <c r="G54" s="195">
        <f t="shared" si="2"/>
        <v>146282</v>
      </c>
      <c r="H54" s="198">
        <v>264210</v>
      </c>
      <c r="I54" s="198"/>
      <c r="J54" s="198"/>
      <c r="K54" s="198">
        <f t="shared" si="14"/>
        <v>0</v>
      </c>
      <c r="L54" s="198">
        <v>260200</v>
      </c>
      <c r="M54" s="200">
        <f t="shared" si="3"/>
        <v>85342</v>
      </c>
      <c r="N54" s="200">
        <v>174858</v>
      </c>
      <c r="O54" s="219"/>
      <c r="P54" s="195">
        <f t="shared" si="7"/>
        <v>0</v>
      </c>
      <c r="Q54" s="219"/>
      <c r="R54" s="219">
        <v>193500</v>
      </c>
      <c r="S54" s="198">
        <f t="shared" si="6"/>
        <v>38700</v>
      </c>
      <c r="T54" s="219">
        <v>154800</v>
      </c>
      <c r="U54" s="195"/>
      <c r="V54" s="201"/>
    </row>
    <row r="55" spans="1:22" s="184" customFormat="1" ht="20.25" customHeight="1" x14ac:dyDescent="0.25">
      <c r="A55" s="193">
        <v>50</v>
      </c>
      <c r="B55" s="213" t="s">
        <v>544</v>
      </c>
      <c r="C55" s="212"/>
      <c r="D55" s="195">
        <f t="shared" si="4"/>
        <v>0</v>
      </c>
      <c r="E55" s="198">
        <f t="shared" si="5"/>
        <v>0</v>
      </c>
      <c r="F55" s="198">
        <v>1574532</v>
      </c>
      <c r="G55" s="195">
        <f t="shared" si="2"/>
        <v>568139</v>
      </c>
      <c r="H55" s="198">
        <v>1006393</v>
      </c>
      <c r="I55" s="198"/>
      <c r="J55" s="198"/>
      <c r="K55" s="198">
        <f t="shared" si="14"/>
        <v>0</v>
      </c>
      <c r="L55" s="198">
        <v>555225</v>
      </c>
      <c r="M55" s="200">
        <f>L55-N55</f>
        <v>191793</v>
      </c>
      <c r="N55" s="200">
        <v>363432</v>
      </c>
      <c r="O55" s="219"/>
      <c r="P55" s="195">
        <f t="shared" si="7"/>
        <v>0</v>
      </c>
      <c r="Q55" s="219"/>
      <c r="R55" s="216">
        <v>40079.999999999993</v>
      </c>
      <c r="S55" s="198">
        <v>8016</v>
      </c>
      <c r="T55" s="199">
        <f t="shared" ref="T55" si="15">R55-S55</f>
        <v>32063.999999999993</v>
      </c>
      <c r="U55" s="195"/>
      <c r="V55" s="201"/>
    </row>
    <row r="56" spans="1:22" s="222" customFormat="1" ht="27.75" customHeight="1" x14ac:dyDescent="0.25">
      <c r="A56" s="220"/>
      <c r="B56" s="220" t="s">
        <v>39</v>
      </c>
      <c r="C56" s="221">
        <f>SUM(C6:C55)</f>
        <v>1740108636</v>
      </c>
      <c r="D56" s="221">
        <f>SUM(D6:D55)</f>
        <v>35000760.800000004</v>
      </c>
      <c r="E56" s="221">
        <f t="shared" ref="E56:V56" si="16">SUM(E6:E55)</f>
        <v>1705107875.1999998</v>
      </c>
      <c r="F56" s="221">
        <f t="shared" si="16"/>
        <v>92797754.085714281</v>
      </c>
      <c r="G56" s="221">
        <f t="shared" si="16"/>
        <v>30379016.971428573</v>
      </c>
      <c r="H56" s="221">
        <f t="shared" si="16"/>
        <v>62418737.114285715</v>
      </c>
      <c r="I56" s="221">
        <f t="shared" si="16"/>
        <v>71050000</v>
      </c>
      <c r="J56" s="221">
        <f t="shared" si="16"/>
        <v>18171752</v>
      </c>
      <c r="K56" s="221">
        <f t="shared" si="16"/>
        <v>52878248</v>
      </c>
      <c r="L56" s="221">
        <f t="shared" si="16"/>
        <v>110939358</v>
      </c>
      <c r="M56" s="221">
        <f t="shared" si="16"/>
        <v>42204086.888888888</v>
      </c>
      <c r="N56" s="221">
        <f t="shared" si="16"/>
        <v>68735271.111111104</v>
      </c>
      <c r="O56" s="221">
        <f t="shared" si="16"/>
        <v>3551079</v>
      </c>
      <c r="P56" s="221">
        <f t="shared" si="16"/>
        <v>1057919</v>
      </c>
      <c r="Q56" s="221">
        <f t="shared" si="16"/>
        <v>2493160</v>
      </c>
      <c r="R56" s="221">
        <f t="shared" si="16"/>
        <v>11772560</v>
      </c>
      <c r="S56" s="221">
        <f t="shared" si="16"/>
        <v>4791304</v>
      </c>
      <c r="T56" s="221">
        <f t="shared" si="16"/>
        <v>6981256</v>
      </c>
      <c r="U56" s="221">
        <f t="shared" si="16"/>
        <v>9793389</v>
      </c>
      <c r="V56" s="221">
        <f t="shared" si="16"/>
        <v>956000</v>
      </c>
    </row>
    <row r="57" spans="1:22" s="117" customFormat="1" ht="21" customHeight="1" x14ac:dyDescent="0.25">
      <c r="A57" s="223" t="s">
        <v>40</v>
      </c>
      <c r="B57" s="223"/>
      <c r="C57" s="223"/>
      <c r="D57" s="224">
        <f>+C56+F56+I56+L56+O56+R56+V56</f>
        <v>2031175387.0857143</v>
      </c>
      <c r="E57" s="224"/>
    </row>
    <row r="58" spans="1:22" s="117" customFormat="1" ht="21" customHeight="1" x14ac:dyDescent="0.25">
      <c r="A58" s="223" t="s">
        <v>509</v>
      </c>
      <c r="B58" s="223"/>
      <c r="C58" s="223"/>
      <c r="D58" s="224">
        <f>+D56+G56+J56+M56+P56+S56</f>
        <v>131604839.66031748</v>
      </c>
      <c r="E58" s="224"/>
    </row>
    <row r="59" spans="1:22" s="117" customFormat="1" ht="21" customHeight="1" x14ac:dyDescent="0.25">
      <c r="A59" s="223" t="s">
        <v>510</v>
      </c>
      <c r="B59" s="223"/>
      <c r="C59" s="223"/>
      <c r="D59" s="225">
        <f>+E56+H56+K56+N56+Q56+T56+V56</f>
        <v>1899570547.4253967</v>
      </c>
      <c r="E59" s="225"/>
    </row>
    <row r="60" spans="1:22" s="117" customFormat="1" ht="18" customHeight="1" x14ac:dyDescent="0.25">
      <c r="A60" s="223" t="s">
        <v>44</v>
      </c>
      <c r="B60" s="223"/>
      <c r="C60" s="223"/>
      <c r="D60" s="226">
        <f>+U56</f>
        <v>9793389</v>
      </c>
      <c r="E60" s="226"/>
    </row>
    <row r="61" spans="1:22" s="117" customFormat="1" ht="13.5" x14ac:dyDescent="0.25">
      <c r="B61" s="227"/>
      <c r="C61" s="228"/>
      <c r="D61" s="228"/>
    </row>
    <row r="62" spans="1:22" s="68" customFormat="1" ht="36" customHeight="1" x14ac:dyDescent="0.25">
      <c r="A62" s="229" t="s">
        <v>597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</row>
    <row r="63" spans="1:22" ht="27.75" customHeight="1" x14ac:dyDescent="0.3">
      <c r="A63" s="69"/>
      <c r="B63" s="69"/>
      <c r="C63" s="69"/>
      <c r="D63" s="70"/>
      <c r="E63" s="71"/>
      <c r="J63" s="72"/>
      <c r="K63" s="66"/>
      <c r="L63" s="66"/>
      <c r="M63" s="66"/>
    </row>
    <row r="64" spans="1:22" ht="27.75" customHeight="1" x14ac:dyDescent="0.3">
      <c r="A64" s="73"/>
      <c r="B64" s="74"/>
      <c r="C64" s="73"/>
      <c r="D64" s="70"/>
      <c r="E64" s="71"/>
      <c r="J64" s="66"/>
      <c r="K64" s="66"/>
      <c r="L64" s="66"/>
      <c r="M64" s="66"/>
    </row>
    <row r="65" spans="1:21" ht="27.75" customHeight="1" x14ac:dyDescent="0.3">
      <c r="A65" s="69" t="s">
        <v>50</v>
      </c>
      <c r="B65" s="69"/>
      <c r="C65" s="69"/>
      <c r="D65" s="70"/>
      <c r="E65" s="71"/>
      <c r="J65" s="72"/>
      <c r="K65" s="66"/>
      <c r="L65" s="66"/>
      <c r="M65" s="66"/>
    </row>
    <row r="66" spans="1:21" ht="27.75" customHeight="1" x14ac:dyDescent="0.3">
      <c r="A66" s="69" t="s">
        <v>51</v>
      </c>
      <c r="B66" s="69"/>
      <c r="C66" s="69"/>
      <c r="D66" s="70"/>
      <c r="E66" s="71"/>
      <c r="J66" s="66"/>
      <c r="K66" s="66"/>
      <c r="L66" s="66"/>
      <c r="M66" s="66"/>
    </row>
    <row r="67" spans="1:21" ht="27.75" customHeight="1" x14ac:dyDescent="0.25">
      <c r="A67" s="71" t="s">
        <v>38</v>
      </c>
      <c r="B67" s="71"/>
      <c r="C67" s="71"/>
      <c r="D67" s="75"/>
      <c r="E67" s="71"/>
      <c r="J67" s="66"/>
      <c r="K67" s="66"/>
      <c r="L67" s="66"/>
      <c r="M67" s="66"/>
    </row>
    <row r="68" spans="1:21" ht="27.75" customHeight="1" x14ac:dyDescent="0.25">
      <c r="A68" s="71"/>
      <c r="B68" s="71"/>
      <c r="C68" s="71"/>
      <c r="D68" s="75"/>
      <c r="E68" s="71"/>
      <c r="J68" s="72"/>
      <c r="K68" s="72"/>
      <c r="L68" s="66"/>
      <c r="M68" s="66"/>
    </row>
    <row r="69" spans="1:21" ht="27.75" customHeight="1" x14ac:dyDescent="0.25">
      <c r="A69" s="71" t="s">
        <v>52</v>
      </c>
      <c r="B69" s="71"/>
      <c r="C69" s="71"/>
      <c r="D69" s="75"/>
      <c r="E69" s="71"/>
      <c r="J69" s="66"/>
      <c r="K69" s="66"/>
      <c r="L69" s="66"/>
      <c r="U69" s="67"/>
    </row>
  </sheetData>
  <mergeCells count="9">
    <mergeCell ref="A62:V62"/>
    <mergeCell ref="D60:E60"/>
    <mergeCell ref="A3:A5"/>
    <mergeCell ref="B3:B5"/>
    <mergeCell ref="A2:V2"/>
    <mergeCell ref="D57:E57"/>
    <mergeCell ref="D58:E58"/>
    <mergeCell ref="D59:E59"/>
    <mergeCell ref="L1:O1"/>
  </mergeCells>
  <pageMargins left="0.19685039370078741" right="0.15748031496062992" top="0.15748031496062992" bottom="0.19685039370078741" header="0.15748031496062992" footer="0.15748031496062992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6"/>
  <sheetViews>
    <sheetView workbookViewId="0">
      <selection activeCell="C16" sqref="C16"/>
    </sheetView>
  </sheetViews>
  <sheetFormatPr defaultColWidth="28.28515625" defaultRowHeight="15" x14ac:dyDescent="0.2"/>
  <cols>
    <col min="1" max="1" width="5.5703125" style="41" customWidth="1"/>
    <col min="2" max="2" width="48.140625" style="42" customWidth="1"/>
    <col min="3" max="3" width="16.28515625" style="43" customWidth="1"/>
    <col min="4" max="4" width="16.140625" style="43" customWidth="1"/>
    <col min="5" max="5" width="13" style="79" customWidth="1"/>
    <col min="6" max="16384" width="28.28515625" style="43"/>
  </cols>
  <sheetData>
    <row r="1" spans="1:5" s="40" customFormat="1" ht="45" customHeight="1" x14ac:dyDescent="0.2">
      <c r="A1" s="38"/>
      <c r="B1" s="39"/>
      <c r="C1" s="118" t="s">
        <v>596</v>
      </c>
      <c r="D1" s="118"/>
      <c r="E1" s="118"/>
    </row>
    <row r="2" spans="1:5" ht="52.5" customHeight="1" x14ac:dyDescent="0.2">
      <c r="A2" s="94" t="s">
        <v>54</v>
      </c>
      <c r="B2" s="94"/>
      <c r="C2" s="94"/>
      <c r="D2" s="94"/>
      <c r="E2" s="94"/>
    </row>
    <row r="3" spans="1:5" s="40" customFormat="1" ht="25.5" x14ac:dyDescent="0.2">
      <c r="A3" s="128" t="s">
        <v>55</v>
      </c>
      <c r="B3" s="128" t="s">
        <v>56</v>
      </c>
      <c r="C3" s="129" t="s">
        <v>57</v>
      </c>
      <c r="D3" s="129" t="s">
        <v>58</v>
      </c>
      <c r="E3" s="128" t="s">
        <v>563</v>
      </c>
    </row>
    <row r="4" spans="1:5" s="40" customFormat="1" ht="18" customHeight="1" x14ac:dyDescent="0.2">
      <c r="A4" s="130">
        <v>1</v>
      </c>
      <c r="B4" s="131" t="s">
        <v>59</v>
      </c>
      <c r="C4" s="80"/>
      <c r="D4" s="80">
        <v>2015000</v>
      </c>
      <c r="E4" s="80"/>
    </row>
    <row r="5" spans="1:5" s="40" customFormat="1" ht="18" customHeight="1" x14ac:dyDescent="0.2">
      <c r="A5" s="130">
        <v>2</v>
      </c>
      <c r="B5" s="131" t="s">
        <v>60</v>
      </c>
      <c r="C5" s="80">
        <v>1950</v>
      </c>
      <c r="D5" s="80">
        <v>24</v>
      </c>
      <c r="E5" s="80"/>
    </row>
    <row r="6" spans="1:5" s="40" customFormat="1" ht="18" customHeight="1" x14ac:dyDescent="0.2">
      <c r="A6" s="130">
        <v>3</v>
      </c>
      <c r="B6" s="131" t="s">
        <v>61</v>
      </c>
      <c r="C6" s="80">
        <v>1952</v>
      </c>
      <c r="D6" s="80">
        <v>60</v>
      </c>
      <c r="E6" s="80"/>
    </row>
    <row r="7" spans="1:5" s="40" customFormat="1" ht="18" customHeight="1" x14ac:dyDescent="0.2">
      <c r="A7" s="130">
        <v>4</v>
      </c>
      <c r="B7" s="131" t="s">
        <v>62</v>
      </c>
      <c r="C7" s="80">
        <v>1970</v>
      </c>
      <c r="D7" s="80">
        <v>50</v>
      </c>
      <c r="E7" s="80"/>
    </row>
    <row r="8" spans="1:5" s="40" customFormat="1" ht="18" customHeight="1" x14ac:dyDescent="0.2">
      <c r="A8" s="130">
        <v>5</v>
      </c>
      <c r="B8" s="131" t="s">
        <v>63</v>
      </c>
      <c r="C8" s="80">
        <v>1992</v>
      </c>
      <c r="D8" s="80">
        <v>250</v>
      </c>
      <c r="E8" s="80"/>
    </row>
    <row r="9" spans="1:5" s="40" customFormat="1" ht="18" customHeight="1" x14ac:dyDescent="0.2">
      <c r="A9" s="130">
        <v>6</v>
      </c>
      <c r="B9" s="131" t="s">
        <v>64</v>
      </c>
      <c r="C9" s="80">
        <v>1956</v>
      </c>
      <c r="D9" s="80">
        <v>300</v>
      </c>
      <c r="E9" s="80"/>
    </row>
    <row r="10" spans="1:5" s="40" customFormat="1" ht="18" customHeight="1" x14ac:dyDescent="0.2">
      <c r="A10" s="130">
        <v>7</v>
      </c>
      <c r="B10" s="131" t="s">
        <v>65</v>
      </c>
      <c r="C10" s="80">
        <v>2004</v>
      </c>
      <c r="D10" s="80">
        <v>16780000</v>
      </c>
      <c r="E10" s="80"/>
    </row>
    <row r="11" spans="1:5" s="40" customFormat="1" ht="18" customHeight="1" x14ac:dyDescent="0.2">
      <c r="A11" s="130">
        <v>8</v>
      </c>
      <c r="B11" s="131" t="s">
        <v>66</v>
      </c>
      <c r="C11" s="80">
        <v>1960</v>
      </c>
      <c r="D11" s="80">
        <v>250</v>
      </c>
      <c r="E11" s="80"/>
    </row>
    <row r="12" spans="1:5" s="40" customFormat="1" ht="18" customHeight="1" x14ac:dyDescent="0.2">
      <c r="A12" s="130">
        <v>9</v>
      </c>
      <c r="B12" s="131" t="s">
        <v>67</v>
      </c>
      <c r="C12" s="80">
        <v>1992</v>
      </c>
      <c r="D12" s="80">
        <v>1000</v>
      </c>
      <c r="E12" s="80"/>
    </row>
    <row r="13" spans="1:5" s="40" customFormat="1" ht="18" customHeight="1" x14ac:dyDescent="0.2">
      <c r="A13" s="130">
        <v>10</v>
      </c>
      <c r="B13" s="131" t="s">
        <v>68</v>
      </c>
      <c r="C13" s="80">
        <v>1985</v>
      </c>
      <c r="D13" s="80">
        <v>900</v>
      </c>
      <c r="E13" s="80"/>
    </row>
    <row r="14" spans="1:5" s="40" customFormat="1" ht="18" customHeight="1" x14ac:dyDescent="0.2">
      <c r="A14" s="130">
        <v>11</v>
      </c>
      <c r="B14" s="131" t="s">
        <v>69</v>
      </c>
      <c r="C14" s="80">
        <v>1958</v>
      </c>
      <c r="D14" s="80">
        <v>200</v>
      </c>
      <c r="E14" s="80"/>
    </row>
    <row r="15" spans="1:5" s="40" customFormat="1" ht="18" customHeight="1" x14ac:dyDescent="0.2">
      <c r="A15" s="130">
        <v>12</v>
      </c>
      <c r="B15" s="131" t="s">
        <v>70</v>
      </c>
      <c r="C15" s="80">
        <v>1970</v>
      </c>
      <c r="D15" s="80">
        <v>1000</v>
      </c>
      <c r="E15" s="80"/>
    </row>
    <row r="16" spans="1:5" s="40" customFormat="1" ht="18" customHeight="1" x14ac:dyDescent="0.2">
      <c r="A16" s="130">
        <v>13</v>
      </c>
      <c r="B16" s="131" t="s">
        <v>71</v>
      </c>
      <c r="C16" s="80">
        <v>1989</v>
      </c>
      <c r="D16" s="80">
        <v>400</v>
      </c>
      <c r="E16" s="80"/>
    </row>
    <row r="17" spans="1:5" s="40" customFormat="1" ht="18" customHeight="1" x14ac:dyDescent="0.2">
      <c r="A17" s="130">
        <v>14</v>
      </c>
      <c r="B17" s="132" t="s">
        <v>72</v>
      </c>
      <c r="C17" s="133" t="s">
        <v>73</v>
      </c>
      <c r="D17" s="134">
        <v>10125000</v>
      </c>
      <c r="E17" s="80"/>
    </row>
    <row r="18" spans="1:5" s="40" customFormat="1" ht="20.25" customHeight="1" x14ac:dyDescent="0.2">
      <c r="A18" s="130">
        <v>15</v>
      </c>
      <c r="B18" s="135" t="s">
        <v>74</v>
      </c>
      <c r="C18" s="80">
        <v>1982</v>
      </c>
      <c r="D18" s="80">
        <v>600</v>
      </c>
      <c r="E18" s="80"/>
    </row>
    <row r="19" spans="1:5" s="40" customFormat="1" ht="20.25" customHeight="1" x14ac:dyDescent="0.2">
      <c r="A19" s="130">
        <v>16</v>
      </c>
      <c r="B19" s="131" t="s">
        <v>75</v>
      </c>
      <c r="C19" s="80">
        <v>1950</v>
      </c>
      <c r="D19" s="80">
        <v>200</v>
      </c>
      <c r="E19" s="80"/>
    </row>
    <row r="20" spans="1:5" s="40" customFormat="1" ht="20.25" customHeight="1" x14ac:dyDescent="0.2">
      <c r="A20" s="130">
        <v>17</v>
      </c>
      <c r="B20" s="131" t="s">
        <v>76</v>
      </c>
      <c r="C20" s="80">
        <v>1989</v>
      </c>
      <c r="D20" s="80">
        <v>490</v>
      </c>
      <c r="E20" s="80"/>
    </row>
    <row r="21" spans="1:5" s="139" customFormat="1" ht="20.25" customHeight="1" x14ac:dyDescent="0.2">
      <c r="A21" s="136">
        <v>18</v>
      </c>
      <c r="B21" s="137" t="s">
        <v>77</v>
      </c>
      <c r="C21" s="138">
        <v>1975</v>
      </c>
      <c r="D21" s="138">
        <v>28</v>
      </c>
      <c r="E21" s="138"/>
    </row>
    <row r="22" spans="1:5" s="139" customFormat="1" ht="20.25" customHeight="1" x14ac:dyDescent="0.2">
      <c r="A22" s="136">
        <v>19</v>
      </c>
      <c r="B22" s="137" t="s">
        <v>78</v>
      </c>
      <c r="C22" s="138">
        <v>1975</v>
      </c>
      <c r="D22" s="138">
        <v>500</v>
      </c>
      <c r="E22" s="138"/>
    </row>
    <row r="23" spans="1:5" s="139" customFormat="1" ht="20.25" customHeight="1" x14ac:dyDescent="0.2">
      <c r="A23" s="136">
        <v>20</v>
      </c>
      <c r="B23" s="137" t="s">
        <v>79</v>
      </c>
      <c r="C23" s="138">
        <v>1975</v>
      </c>
      <c r="D23" s="138">
        <v>105</v>
      </c>
      <c r="E23" s="138"/>
    </row>
    <row r="24" spans="1:5" s="139" customFormat="1" ht="20.25" customHeight="1" x14ac:dyDescent="0.2">
      <c r="A24" s="136">
        <v>21</v>
      </c>
      <c r="B24" s="137" t="s">
        <v>80</v>
      </c>
      <c r="C24" s="138">
        <v>1973</v>
      </c>
      <c r="D24" s="138">
        <v>310</v>
      </c>
      <c r="E24" s="138"/>
    </row>
    <row r="25" spans="1:5" s="139" customFormat="1" ht="20.25" customHeight="1" x14ac:dyDescent="0.2">
      <c r="A25" s="136">
        <v>22</v>
      </c>
      <c r="B25" s="137" t="s">
        <v>81</v>
      </c>
      <c r="C25" s="138">
        <v>1965</v>
      </c>
      <c r="D25" s="138">
        <v>2150</v>
      </c>
      <c r="E25" s="138"/>
    </row>
    <row r="26" spans="1:5" s="139" customFormat="1" ht="20.25" customHeight="1" x14ac:dyDescent="0.2">
      <c r="A26" s="136">
        <v>23</v>
      </c>
      <c r="B26" s="137" t="s">
        <v>82</v>
      </c>
      <c r="C26" s="138">
        <v>1972</v>
      </c>
      <c r="D26" s="138">
        <v>520</v>
      </c>
      <c r="E26" s="138"/>
    </row>
    <row r="27" spans="1:5" s="139" customFormat="1" ht="23.25" customHeight="1" x14ac:dyDescent="0.2">
      <c r="A27" s="136">
        <v>24</v>
      </c>
      <c r="B27" s="140" t="s">
        <v>83</v>
      </c>
      <c r="C27" s="138">
        <v>1970</v>
      </c>
      <c r="D27" s="138">
        <v>780</v>
      </c>
      <c r="E27" s="138"/>
    </row>
    <row r="28" spans="1:5" s="139" customFormat="1" ht="29.25" customHeight="1" x14ac:dyDescent="0.2">
      <c r="A28" s="136">
        <v>25</v>
      </c>
      <c r="B28" s="140" t="s">
        <v>84</v>
      </c>
      <c r="C28" s="138"/>
      <c r="D28" s="138"/>
      <c r="E28" s="138"/>
    </row>
    <row r="29" spans="1:5" s="139" customFormat="1" ht="20.25" customHeight="1" x14ac:dyDescent="0.2">
      <c r="A29" s="136">
        <v>26</v>
      </c>
      <c r="B29" s="137" t="s">
        <v>85</v>
      </c>
      <c r="C29" s="141" t="s">
        <v>86</v>
      </c>
      <c r="D29" s="138">
        <v>41078780</v>
      </c>
      <c r="E29" s="138"/>
    </row>
    <row r="30" spans="1:5" s="139" customFormat="1" ht="19.5" customHeight="1" x14ac:dyDescent="0.2">
      <c r="A30" s="142" t="s">
        <v>87</v>
      </c>
      <c r="B30" s="140" t="s">
        <v>88</v>
      </c>
      <c r="C30" s="141"/>
      <c r="D30" s="138"/>
      <c r="E30" s="138"/>
    </row>
    <row r="31" spans="1:5" s="139" customFormat="1" ht="20.25" customHeight="1" x14ac:dyDescent="0.2">
      <c r="A31" s="142" t="s">
        <v>89</v>
      </c>
      <c r="B31" s="140" t="s">
        <v>90</v>
      </c>
      <c r="C31" s="141"/>
      <c r="D31" s="138"/>
      <c r="E31" s="138"/>
    </row>
    <row r="32" spans="1:5" s="139" customFormat="1" ht="20.25" customHeight="1" x14ac:dyDescent="0.2">
      <c r="A32" s="142" t="s">
        <v>91</v>
      </c>
      <c r="B32" s="137" t="s">
        <v>92</v>
      </c>
      <c r="C32" s="141"/>
      <c r="D32" s="138"/>
      <c r="E32" s="138"/>
    </row>
    <row r="33" spans="1:5" s="139" customFormat="1" ht="23.25" customHeight="1" x14ac:dyDescent="0.2">
      <c r="A33" s="136">
        <v>27</v>
      </c>
      <c r="B33" s="137" t="s">
        <v>93</v>
      </c>
      <c r="C33" s="138">
        <v>1981</v>
      </c>
      <c r="D33" s="138">
        <v>11175</v>
      </c>
      <c r="E33" s="138"/>
    </row>
    <row r="34" spans="1:5" s="139" customFormat="1" ht="23.25" customHeight="1" x14ac:dyDescent="0.2">
      <c r="A34" s="136">
        <v>28</v>
      </c>
      <c r="B34" s="137" t="s">
        <v>94</v>
      </c>
      <c r="C34" s="138">
        <v>1990</v>
      </c>
      <c r="D34" s="138">
        <v>250</v>
      </c>
      <c r="E34" s="138"/>
    </row>
    <row r="35" spans="1:5" s="139" customFormat="1" ht="30" customHeight="1" x14ac:dyDescent="0.2">
      <c r="A35" s="136">
        <v>29</v>
      </c>
      <c r="B35" s="140" t="s">
        <v>95</v>
      </c>
      <c r="C35" s="138"/>
      <c r="D35" s="138">
        <v>13515</v>
      </c>
      <c r="E35" s="138"/>
    </row>
    <row r="36" spans="1:5" s="139" customFormat="1" ht="30" customHeight="1" x14ac:dyDescent="0.2">
      <c r="A36" s="136">
        <v>30</v>
      </c>
      <c r="B36" s="140" t="s">
        <v>589</v>
      </c>
      <c r="C36" s="138"/>
      <c r="D36" s="138">
        <v>3200</v>
      </c>
      <c r="E36" s="138"/>
    </row>
    <row r="37" spans="1:5" s="139" customFormat="1" ht="25.5" x14ac:dyDescent="0.2">
      <c r="A37" s="142" t="s">
        <v>87</v>
      </c>
      <c r="B37" s="140" t="s">
        <v>590</v>
      </c>
      <c r="C37" s="138"/>
      <c r="D37" s="138"/>
      <c r="E37" s="138"/>
    </row>
    <row r="38" spans="1:5" s="139" customFormat="1" ht="25.5" x14ac:dyDescent="0.2">
      <c r="A38" s="142" t="s">
        <v>89</v>
      </c>
      <c r="B38" s="140" t="s">
        <v>591</v>
      </c>
      <c r="C38" s="138"/>
      <c r="D38" s="138"/>
      <c r="E38" s="138"/>
    </row>
    <row r="39" spans="1:5" s="139" customFormat="1" ht="25.5" x14ac:dyDescent="0.2">
      <c r="A39" s="142" t="s">
        <v>91</v>
      </c>
      <c r="B39" s="140" t="s">
        <v>592</v>
      </c>
      <c r="C39" s="138"/>
      <c r="D39" s="138"/>
      <c r="E39" s="138"/>
    </row>
    <row r="40" spans="1:5" s="139" customFormat="1" ht="25.5" x14ac:dyDescent="0.2">
      <c r="A40" s="142" t="s">
        <v>96</v>
      </c>
      <c r="B40" s="140" t="s">
        <v>593</v>
      </c>
      <c r="C40" s="138"/>
      <c r="D40" s="138"/>
      <c r="E40" s="138"/>
    </row>
    <row r="41" spans="1:5" s="139" customFormat="1" ht="25.5" x14ac:dyDescent="0.2">
      <c r="A41" s="136">
        <v>31</v>
      </c>
      <c r="B41" s="137" t="s">
        <v>594</v>
      </c>
      <c r="C41" s="141" t="s">
        <v>97</v>
      </c>
      <c r="D41" s="138">
        <v>17324552</v>
      </c>
      <c r="E41" s="138"/>
    </row>
    <row r="42" spans="1:5" s="139" customFormat="1" ht="12.75" x14ac:dyDescent="0.2">
      <c r="A42" s="142" t="s">
        <v>87</v>
      </c>
      <c r="B42" s="137" t="s">
        <v>98</v>
      </c>
      <c r="C42" s="141"/>
      <c r="D42" s="138"/>
      <c r="E42" s="138"/>
    </row>
    <row r="43" spans="1:5" s="139" customFormat="1" ht="12.75" x14ac:dyDescent="0.2">
      <c r="A43" s="142" t="s">
        <v>89</v>
      </c>
      <c r="B43" s="137" t="s">
        <v>99</v>
      </c>
      <c r="C43" s="141"/>
      <c r="D43" s="138"/>
      <c r="E43" s="138"/>
    </row>
    <row r="44" spans="1:5" s="139" customFormat="1" ht="12.75" x14ac:dyDescent="0.2">
      <c r="A44" s="142" t="s">
        <v>91</v>
      </c>
      <c r="B44" s="137" t="s">
        <v>100</v>
      </c>
      <c r="C44" s="141"/>
      <c r="D44" s="138"/>
      <c r="E44" s="138"/>
    </row>
    <row r="45" spans="1:5" s="139" customFormat="1" ht="12.75" x14ac:dyDescent="0.2">
      <c r="A45" s="136">
        <v>32</v>
      </c>
      <c r="B45" s="137" t="s">
        <v>594</v>
      </c>
      <c r="C45" s="141" t="s">
        <v>101</v>
      </c>
      <c r="D45" s="138">
        <v>8789814</v>
      </c>
      <c r="E45" s="138"/>
    </row>
    <row r="46" spans="1:5" s="139" customFormat="1" ht="12.75" x14ac:dyDescent="0.2">
      <c r="A46" s="142" t="s">
        <v>87</v>
      </c>
      <c r="B46" s="137" t="s">
        <v>102</v>
      </c>
      <c r="C46" s="141"/>
      <c r="D46" s="138"/>
      <c r="E46" s="138"/>
    </row>
    <row r="47" spans="1:5" s="139" customFormat="1" ht="12.75" x14ac:dyDescent="0.2">
      <c r="A47" s="142" t="s">
        <v>89</v>
      </c>
      <c r="B47" s="137" t="s">
        <v>103</v>
      </c>
      <c r="C47" s="141"/>
      <c r="D47" s="138"/>
      <c r="E47" s="138"/>
    </row>
    <row r="48" spans="1:5" s="139" customFormat="1" ht="12.75" x14ac:dyDescent="0.2">
      <c r="A48" s="142" t="s">
        <v>91</v>
      </c>
      <c r="B48" s="137" t="s">
        <v>104</v>
      </c>
      <c r="C48" s="141"/>
      <c r="D48" s="138"/>
      <c r="E48" s="138"/>
    </row>
    <row r="49" spans="1:5" s="139" customFormat="1" ht="12.75" x14ac:dyDescent="0.2">
      <c r="A49" s="142" t="s">
        <v>96</v>
      </c>
      <c r="B49" s="137" t="s">
        <v>105</v>
      </c>
      <c r="C49" s="141"/>
      <c r="D49" s="138"/>
      <c r="E49" s="138"/>
    </row>
    <row r="50" spans="1:5" s="139" customFormat="1" ht="12.75" x14ac:dyDescent="0.2">
      <c r="A50" s="142" t="s">
        <v>106</v>
      </c>
      <c r="B50" s="137" t="s">
        <v>107</v>
      </c>
      <c r="C50" s="141"/>
      <c r="D50" s="138"/>
      <c r="E50" s="138"/>
    </row>
    <row r="51" spans="1:5" s="139" customFormat="1" ht="12.75" x14ac:dyDescent="0.2">
      <c r="A51" s="142" t="s">
        <v>108</v>
      </c>
      <c r="B51" s="137" t="s">
        <v>109</v>
      </c>
      <c r="C51" s="141"/>
      <c r="D51" s="138"/>
      <c r="E51" s="138"/>
    </row>
    <row r="52" spans="1:5" s="139" customFormat="1" ht="12.75" x14ac:dyDescent="0.2">
      <c r="A52" s="142" t="s">
        <v>110</v>
      </c>
      <c r="B52" s="137" t="s">
        <v>111</v>
      </c>
      <c r="C52" s="141"/>
      <c r="D52" s="138"/>
      <c r="E52" s="138"/>
    </row>
    <row r="53" spans="1:5" s="139" customFormat="1" ht="12.75" x14ac:dyDescent="0.2">
      <c r="A53" s="142" t="s">
        <v>112</v>
      </c>
      <c r="B53" s="137" t="s">
        <v>113</v>
      </c>
      <c r="C53" s="141"/>
      <c r="D53" s="138"/>
      <c r="E53" s="138"/>
    </row>
    <row r="54" spans="1:5" s="139" customFormat="1" ht="12.75" x14ac:dyDescent="0.2">
      <c r="A54" s="136">
        <v>33</v>
      </c>
      <c r="B54" s="137" t="s">
        <v>114</v>
      </c>
      <c r="C54" s="138" t="s">
        <v>115</v>
      </c>
      <c r="D54" s="138">
        <v>42054209</v>
      </c>
      <c r="E54" s="138"/>
    </row>
    <row r="55" spans="1:5" s="139" customFormat="1" ht="12.75" x14ac:dyDescent="0.2">
      <c r="A55" s="136">
        <v>34</v>
      </c>
      <c r="B55" s="137" t="s">
        <v>116</v>
      </c>
      <c r="C55" s="138"/>
      <c r="D55" s="138"/>
      <c r="E55" s="138"/>
    </row>
    <row r="56" spans="1:5" s="139" customFormat="1" ht="25.5" x14ac:dyDescent="0.2">
      <c r="A56" s="142" t="s">
        <v>87</v>
      </c>
      <c r="B56" s="140" t="s">
        <v>117</v>
      </c>
      <c r="C56" s="138"/>
      <c r="D56" s="138"/>
      <c r="E56" s="138"/>
    </row>
    <row r="57" spans="1:5" s="139" customFormat="1" ht="12.75" x14ac:dyDescent="0.2">
      <c r="A57" s="142" t="s">
        <v>89</v>
      </c>
      <c r="B57" s="137" t="s">
        <v>118</v>
      </c>
      <c r="C57" s="138"/>
      <c r="D57" s="138"/>
      <c r="E57" s="138"/>
    </row>
    <row r="58" spans="1:5" s="139" customFormat="1" ht="12.75" x14ac:dyDescent="0.2">
      <c r="A58" s="142" t="s">
        <v>91</v>
      </c>
      <c r="B58" s="137" t="s">
        <v>119</v>
      </c>
      <c r="C58" s="138"/>
      <c r="D58" s="138"/>
      <c r="E58" s="138"/>
    </row>
    <row r="59" spans="1:5" s="139" customFormat="1" ht="12.75" x14ac:dyDescent="0.2">
      <c r="A59" s="142" t="s">
        <v>96</v>
      </c>
      <c r="B59" s="140" t="s">
        <v>120</v>
      </c>
      <c r="C59" s="138" t="s">
        <v>121</v>
      </c>
      <c r="D59" s="138">
        <v>55247994</v>
      </c>
      <c r="E59" s="138"/>
    </row>
    <row r="60" spans="1:5" s="139" customFormat="1" ht="25.5" x14ac:dyDescent="0.2">
      <c r="A60" s="136">
        <v>35</v>
      </c>
      <c r="B60" s="140" t="s">
        <v>122</v>
      </c>
      <c r="C60" s="138" t="s">
        <v>123</v>
      </c>
      <c r="D60" s="138">
        <v>950000</v>
      </c>
      <c r="E60" s="138"/>
    </row>
    <row r="61" spans="1:5" s="40" customFormat="1" ht="12.75" x14ac:dyDescent="0.2">
      <c r="A61" s="130">
        <v>36</v>
      </c>
      <c r="B61" s="135" t="s">
        <v>124</v>
      </c>
      <c r="C61" s="80"/>
      <c r="D61" s="80"/>
      <c r="E61" s="80"/>
    </row>
    <row r="62" spans="1:5" s="40" customFormat="1" ht="12.75" x14ac:dyDescent="0.2">
      <c r="A62" s="143" t="s">
        <v>87</v>
      </c>
      <c r="B62" s="135" t="s">
        <v>125</v>
      </c>
      <c r="C62" s="80"/>
      <c r="D62" s="80"/>
      <c r="E62" s="80"/>
    </row>
    <row r="63" spans="1:5" s="40" customFormat="1" ht="12.75" x14ac:dyDescent="0.2">
      <c r="A63" s="143" t="s">
        <v>89</v>
      </c>
      <c r="B63" s="135" t="s">
        <v>126</v>
      </c>
      <c r="C63" s="80"/>
      <c r="D63" s="80"/>
      <c r="E63" s="80"/>
    </row>
    <row r="64" spans="1:5" s="40" customFormat="1" ht="12.75" x14ac:dyDescent="0.2">
      <c r="A64" s="143" t="s">
        <v>91</v>
      </c>
      <c r="B64" s="135" t="s">
        <v>127</v>
      </c>
      <c r="C64" s="80"/>
      <c r="D64" s="80"/>
      <c r="E64" s="80"/>
    </row>
    <row r="65" spans="1:5" s="40" customFormat="1" ht="12.75" x14ac:dyDescent="0.2">
      <c r="A65" s="143" t="s">
        <v>96</v>
      </c>
      <c r="B65" s="135" t="s">
        <v>128</v>
      </c>
      <c r="C65" s="80"/>
      <c r="D65" s="80"/>
      <c r="E65" s="80"/>
    </row>
    <row r="66" spans="1:5" s="40" customFormat="1" ht="12.75" x14ac:dyDescent="0.2">
      <c r="A66" s="143" t="s">
        <v>106</v>
      </c>
      <c r="B66" s="140" t="s">
        <v>129</v>
      </c>
      <c r="C66" s="80"/>
      <c r="D66" s="80"/>
      <c r="E66" s="80"/>
    </row>
    <row r="67" spans="1:5" s="40" customFormat="1" ht="25.5" x14ac:dyDescent="0.2">
      <c r="A67" s="143" t="s">
        <v>108</v>
      </c>
      <c r="B67" s="135" t="s">
        <v>595</v>
      </c>
      <c r="C67" s="80"/>
      <c r="D67" s="80">
        <v>1002450</v>
      </c>
      <c r="E67" s="80"/>
    </row>
    <row r="68" spans="1:5" s="40" customFormat="1" ht="12.75" x14ac:dyDescent="0.2">
      <c r="A68" s="143" t="s">
        <v>130</v>
      </c>
      <c r="B68" s="135" t="s">
        <v>131</v>
      </c>
      <c r="C68" s="80"/>
      <c r="D68" s="80">
        <v>580000</v>
      </c>
      <c r="E68" s="80"/>
    </row>
    <row r="69" spans="1:5" s="40" customFormat="1" ht="12.75" x14ac:dyDescent="0.2">
      <c r="A69" s="143" t="s">
        <v>132</v>
      </c>
      <c r="B69" s="135" t="s">
        <v>133</v>
      </c>
      <c r="C69" s="80"/>
      <c r="D69" s="80">
        <v>280000</v>
      </c>
      <c r="E69" s="80"/>
    </row>
    <row r="70" spans="1:5" s="40" customFormat="1" ht="12.75" x14ac:dyDescent="0.2">
      <c r="A70" s="143" t="s">
        <v>134</v>
      </c>
      <c r="B70" s="135" t="s">
        <v>135</v>
      </c>
      <c r="C70" s="80"/>
      <c r="D70" s="80">
        <v>324000</v>
      </c>
      <c r="E70" s="80"/>
    </row>
    <row r="71" spans="1:5" s="40" customFormat="1" ht="12.75" x14ac:dyDescent="0.2">
      <c r="A71" s="143" t="s">
        <v>136</v>
      </c>
      <c r="B71" s="135" t="s">
        <v>137</v>
      </c>
      <c r="C71" s="80"/>
      <c r="D71" s="80">
        <v>162000</v>
      </c>
      <c r="E71" s="80"/>
    </row>
    <row r="72" spans="1:5" s="40" customFormat="1" ht="12.75" x14ac:dyDescent="0.2">
      <c r="A72" s="143" t="s">
        <v>110</v>
      </c>
      <c r="B72" s="135" t="s">
        <v>138</v>
      </c>
      <c r="C72" s="80"/>
      <c r="D72" s="80"/>
      <c r="E72" s="80"/>
    </row>
    <row r="73" spans="1:5" s="40" customFormat="1" ht="12.75" x14ac:dyDescent="0.2">
      <c r="A73" s="143" t="s">
        <v>112</v>
      </c>
      <c r="B73" s="135" t="s">
        <v>139</v>
      </c>
      <c r="C73" s="80"/>
      <c r="D73" s="80"/>
      <c r="E73" s="80"/>
    </row>
    <row r="74" spans="1:5" s="40" customFormat="1" ht="12.75" x14ac:dyDescent="0.2">
      <c r="A74" s="143" t="s">
        <v>140</v>
      </c>
      <c r="B74" s="135" t="s">
        <v>141</v>
      </c>
      <c r="C74" s="80"/>
      <c r="D74" s="80"/>
      <c r="E74" s="80"/>
    </row>
    <row r="75" spans="1:5" s="40" customFormat="1" ht="12.75" x14ac:dyDescent="0.2">
      <c r="A75" s="143" t="s">
        <v>142</v>
      </c>
      <c r="B75" s="135" t="s">
        <v>143</v>
      </c>
      <c r="C75" s="80"/>
      <c r="D75" s="80"/>
      <c r="E75" s="80"/>
    </row>
    <row r="76" spans="1:5" s="40" customFormat="1" ht="25.5" x14ac:dyDescent="0.2">
      <c r="A76" s="130">
        <v>37</v>
      </c>
      <c r="B76" s="135" t="s">
        <v>144</v>
      </c>
      <c r="C76" s="80"/>
      <c r="D76" s="80"/>
      <c r="E76" s="80"/>
    </row>
    <row r="77" spans="1:5" s="40" customFormat="1" ht="12.75" x14ac:dyDescent="0.2">
      <c r="A77" s="143" t="s">
        <v>87</v>
      </c>
      <c r="B77" s="131" t="s">
        <v>145</v>
      </c>
      <c r="C77" s="80"/>
      <c r="D77" s="80"/>
      <c r="E77" s="80"/>
    </row>
    <row r="78" spans="1:5" s="40" customFormat="1" ht="12.75" x14ac:dyDescent="0.2">
      <c r="A78" s="143" t="s">
        <v>89</v>
      </c>
      <c r="B78" s="131" t="s">
        <v>146</v>
      </c>
      <c r="C78" s="80"/>
      <c r="D78" s="80"/>
      <c r="E78" s="80"/>
    </row>
    <row r="79" spans="1:5" s="40" customFormat="1" ht="12.75" x14ac:dyDescent="0.2">
      <c r="A79" s="143" t="s">
        <v>91</v>
      </c>
      <c r="B79" s="131" t="s">
        <v>147</v>
      </c>
      <c r="C79" s="80"/>
      <c r="D79" s="80"/>
      <c r="E79" s="80"/>
    </row>
    <row r="80" spans="1:5" s="40" customFormat="1" ht="12.75" x14ac:dyDescent="0.2">
      <c r="A80" s="143" t="s">
        <v>96</v>
      </c>
      <c r="B80" s="131" t="s">
        <v>148</v>
      </c>
      <c r="C80" s="80"/>
      <c r="D80" s="80"/>
      <c r="E80" s="80"/>
    </row>
    <row r="81" spans="1:5" s="40" customFormat="1" ht="12.75" x14ac:dyDescent="0.2">
      <c r="A81" s="143" t="s">
        <v>106</v>
      </c>
      <c r="B81" s="131" t="s">
        <v>149</v>
      </c>
      <c r="C81" s="80"/>
      <c r="D81" s="80"/>
      <c r="E81" s="80"/>
    </row>
    <row r="82" spans="1:5" s="40" customFormat="1" ht="12.75" x14ac:dyDescent="0.2">
      <c r="A82" s="130">
        <v>38</v>
      </c>
      <c r="B82" s="131" t="s">
        <v>150</v>
      </c>
      <c r="C82" s="80" t="s">
        <v>151</v>
      </c>
      <c r="D82" s="80"/>
      <c r="E82" s="80"/>
    </row>
    <row r="83" spans="1:5" s="40" customFormat="1" ht="12.75" x14ac:dyDescent="0.2">
      <c r="A83" s="130">
        <v>39</v>
      </c>
      <c r="B83" s="131" t="s">
        <v>152</v>
      </c>
      <c r="C83" s="80"/>
      <c r="D83" s="80">
        <v>8342500</v>
      </c>
      <c r="E83" s="80"/>
    </row>
    <row r="84" spans="1:5" s="40" customFormat="1" ht="12.75" x14ac:dyDescent="0.2">
      <c r="A84" s="130">
        <v>40</v>
      </c>
      <c r="B84" s="131" t="s">
        <v>153</v>
      </c>
      <c r="C84" s="80"/>
      <c r="D84" s="80">
        <v>2683000</v>
      </c>
      <c r="E84" s="80"/>
    </row>
    <row r="85" spans="1:5" s="40" customFormat="1" ht="12.75" x14ac:dyDescent="0.2">
      <c r="A85" s="130">
        <v>41</v>
      </c>
      <c r="B85" s="131" t="s">
        <v>154</v>
      </c>
      <c r="C85" s="80" t="s">
        <v>155</v>
      </c>
      <c r="D85" s="80">
        <v>2869700</v>
      </c>
      <c r="E85" s="80"/>
    </row>
    <row r="86" spans="1:5" s="40" customFormat="1" ht="25.5" x14ac:dyDescent="0.2">
      <c r="A86" s="130">
        <v>42</v>
      </c>
      <c r="B86" s="132" t="s">
        <v>156</v>
      </c>
      <c r="C86" s="134" t="s">
        <v>157</v>
      </c>
      <c r="D86" s="134">
        <v>1300784</v>
      </c>
      <c r="E86" s="80"/>
    </row>
    <row r="87" spans="1:5" s="40" customFormat="1" ht="48.75" customHeight="1" x14ac:dyDescent="0.2">
      <c r="A87" s="130">
        <v>43</v>
      </c>
      <c r="B87" s="135" t="s">
        <v>158</v>
      </c>
      <c r="C87" s="80"/>
      <c r="D87" s="80"/>
      <c r="E87" s="80"/>
    </row>
    <row r="88" spans="1:5" s="40" customFormat="1" ht="12.75" x14ac:dyDescent="0.2">
      <c r="A88" s="130">
        <v>44</v>
      </c>
      <c r="B88" s="137" t="s">
        <v>159</v>
      </c>
      <c r="C88" s="80"/>
      <c r="D88" s="80"/>
      <c r="E88" s="80"/>
    </row>
    <row r="89" spans="1:5" s="40" customFormat="1" ht="12.75" x14ac:dyDescent="0.2">
      <c r="A89" s="143" t="s">
        <v>87</v>
      </c>
      <c r="B89" s="137" t="s">
        <v>160</v>
      </c>
      <c r="C89" s="80"/>
      <c r="D89" s="80">
        <v>2210</v>
      </c>
      <c r="E89" s="80"/>
    </row>
    <row r="90" spans="1:5" s="40" customFormat="1" ht="12.75" x14ac:dyDescent="0.2">
      <c r="A90" s="143" t="s">
        <v>89</v>
      </c>
      <c r="B90" s="137" t="s">
        <v>161</v>
      </c>
      <c r="C90" s="80"/>
      <c r="D90" s="80">
        <v>1600</v>
      </c>
      <c r="E90" s="80"/>
    </row>
    <row r="91" spans="1:5" s="40" customFormat="1" ht="12.75" x14ac:dyDescent="0.2">
      <c r="A91" s="143" t="s">
        <v>91</v>
      </c>
      <c r="B91" s="137" t="s">
        <v>162</v>
      </c>
      <c r="C91" s="80"/>
      <c r="D91" s="80">
        <v>3350</v>
      </c>
      <c r="E91" s="80"/>
    </row>
    <row r="92" spans="1:5" s="40" customFormat="1" ht="12.75" x14ac:dyDescent="0.2">
      <c r="A92" s="130">
        <v>45</v>
      </c>
      <c r="B92" s="137" t="s">
        <v>163</v>
      </c>
      <c r="C92" s="80"/>
      <c r="D92" s="80"/>
      <c r="E92" s="80"/>
    </row>
    <row r="93" spans="1:5" s="40" customFormat="1" ht="12.75" x14ac:dyDescent="0.2">
      <c r="A93" s="143" t="s">
        <v>87</v>
      </c>
      <c r="B93" s="137" t="s">
        <v>160</v>
      </c>
      <c r="C93" s="80"/>
      <c r="D93" s="80">
        <v>1850</v>
      </c>
      <c r="E93" s="80"/>
    </row>
    <row r="94" spans="1:5" s="40" customFormat="1" ht="12.75" x14ac:dyDescent="0.2">
      <c r="A94" s="143" t="s">
        <v>89</v>
      </c>
      <c r="B94" s="137" t="s">
        <v>161</v>
      </c>
      <c r="C94" s="80"/>
      <c r="D94" s="80">
        <v>2000</v>
      </c>
      <c r="E94" s="80"/>
    </row>
    <row r="95" spans="1:5" s="40" customFormat="1" ht="12.75" x14ac:dyDescent="0.2">
      <c r="A95" s="143" t="s">
        <v>91</v>
      </c>
      <c r="B95" s="137" t="s">
        <v>162</v>
      </c>
      <c r="C95" s="80"/>
      <c r="D95" s="80">
        <v>1965</v>
      </c>
      <c r="E95" s="80"/>
    </row>
    <row r="96" spans="1:5" s="40" customFormat="1" ht="12.75" x14ac:dyDescent="0.2">
      <c r="A96" s="130">
        <v>46</v>
      </c>
      <c r="B96" s="137" t="s">
        <v>164</v>
      </c>
      <c r="C96" s="80"/>
      <c r="D96" s="80"/>
      <c r="E96" s="80"/>
    </row>
    <row r="97" spans="1:5" s="40" customFormat="1" ht="12.75" x14ac:dyDescent="0.2">
      <c r="A97" s="143" t="s">
        <v>87</v>
      </c>
      <c r="B97" s="137" t="s">
        <v>160</v>
      </c>
      <c r="C97" s="80"/>
      <c r="D97" s="80">
        <v>1970</v>
      </c>
      <c r="E97" s="80"/>
    </row>
    <row r="98" spans="1:5" s="40" customFormat="1" ht="12.75" x14ac:dyDescent="0.2">
      <c r="A98" s="143" t="s">
        <v>89</v>
      </c>
      <c r="B98" s="137" t="s">
        <v>161</v>
      </c>
      <c r="C98" s="80"/>
      <c r="D98" s="80">
        <v>1000</v>
      </c>
      <c r="E98" s="80"/>
    </row>
    <row r="99" spans="1:5" s="40" customFormat="1" ht="12.75" x14ac:dyDescent="0.2">
      <c r="A99" s="143" t="s">
        <v>91</v>
      </c>
      <c r="B99" s="137" t="s">
        <v>162</v>
      </c>
      <c r="C99" s="80"/>
      <c r="D99" s="80">
        <v>3020</v>
      </c>
      <c r="E99" s="80"/>
    </row>
    <row r="100" spans="1:5" s="40" customFormat="1" ht="12.75" x14ac:dyDescent="0.2">
      <c r="A100" s="143" t="s">
        <v>96</v>
      </c>
      <c r="B100" s="137" t="s">
        <v>165</v>
      </c>
      <c r="C100" s="80"/>
      <c r="D100" s="80">
        <v>1500</v>
      </c>
      <c r="E100" s="80"/>
    </row>
    <row r="101" spans="1:5" s="40" customFormat="1" ht="12.75" x14ac:dyDescent="0.2">
      <c r="A101" s="130">
        <v>47</v>
      </c>
      <c r="B101" s="131" t="s">
        <v>166</v>
      </c>
      <c r="C101" s="80"/>
      <c r="D101" s="80"/>
      <c r="E101" s="80"/>
    </row>
    <row r="102" spans="1:5" s="40" customFormat="1" ht="25.5" x14ac:dyDescent="0.2">
      <c r="A102" s="130">
        <v>48</v>
      </c>
      <c r="B102" s="135" t="s">
        <v>167</v>
      </c>
      <c r="C102" s="80"/>
      <c r="D102" s="80"/>
      <c r="E102" s="80"/>
    </row>
    <row r="103" spans="1:5" s="40" customFormat="1" ht="25.5" x14ac:dyDescent="0.2">
      <c r="A103" s="130">
        <v>49</v>
      </c>
      <c r="B103" s="135" t="s">
        <v>168</v>
      </c>
      <c r="C103" s="80"/>
      <c r="D103" s="80"/>
      <c r="E103" s="80"/>
    </row>
    <row r="104" spans="1:5" s="40" customFormat="1" ht="25.5" x14ac:dyDescent="0.2">
      <c r="A104" s="130">
        <v>50</v>
      </c>
      <c r="B104" s="135" t="s">
        <v>169</v>
      </c>
      <c r="C104" s="80"/>
      <c r="D104" s="80"/>
      <c r="E104" s="80"/>
    </row>
    <row r="105" spans="1:5" s="144" customFormat="1" ht="12.75" x14ac:dyDescent="0.2">
      <c r="A105" s="130">
        <v>51</v>
      </c>
      <c r="B105" s="132" t="s">
        <v>170</v>
      </c>
      <c r="C105" s="134" t="s">
        <v>171</v>
      </c>
      <c r="D105" s="134">
        <v>615330</v>
      </c>
      <c r="E105" s="134"/>
    </row>
    <row r="106" spans="1:5" s="144" customFormat="1" ht="12.75" x14ac:dyDescent="0.2">
      <c r="A106" s="130">
        <v>52</v>
      </c>
      <c r="B106" s="132" t="s">
        <v>172</v>
      </c>
      <c r="C106" s="134" t="s">
        <v>171</v>
      </c>
      <c r="D106" s="134">
        <v>210000</v>
      </c>
      <c r="E106" s="134"/>
    </row>
    <row r="107" spans="1:5" s="40" customFormat="1" ht="12.75" x14ac:dyDescent="0.2">
      <c r="A107" s="130">
        <v>53</v>
      </c>
      <c r="B107" s="132" t="s">
        <v>173</v>
      </c>
      <c r="C107" s="133" t="s">
        <v>73</v>
      </c>
      <c r="D107" s="134">
        <v>399980</v>
      </c>
      <c r="E107" s="80"/>
    </row>
    <row r="108" spans="1:5" s="40" customFormat="1" ht="25.5" x14ac:dyDescent="0.2">
      <c r="A108" s="130">
        <v>54</v>
      </c>
      <c r="B108" s="132" t="s">
        <v>174</v>
      </c>
      <c r="C108" s="134" t="s">
        <v>157</v>
      </c>
      <c r="D108" s="134">
        <v>37715</v>
      </c>
      <c r="E108" s="80"/>
    </row>
    <row r="109" spans="1:5" s="40" customFormat="1" ht="12.75" x14ac:dyDescent="0.2">
      <c r="A109" s="130">
        <v>55</v>
      </c>
      <c r="B109" s="132" t="s">
        <v>175</v>
      </c>
      <c r="C109" s="134"/>
      <c r="D109" s="134"/>
      <c r="E109" s="80"/>
    </row>
    <row r="110" spans="1:5" s="40" customFormat="1" ht="25.5" x14ac:dyDescent="0.2">
      <c r="A110" s="130">
        <v>56</v>
      </c>
      <c r="B110" s="132" t="s">
        <v>176</v>
      </c>
      <c r="C110" s="134" t="s">
        <v>157</v>
      </c>
      <c r="D110" s="134">
        <v>38850</v>
      </c>
      <c r="E110" s="80"/>
    </row>
    <row r="111" spans="1:5" s="40" customFormat="1" ht="25.5" x14ac:dyDescent="0.2">
      <c r="A111" s="130">
        <v>57</v>
      </c>
      <c r="B111" s="132" t="s">
        <v>177</v>
      </c>
      <c r="C111" s="134" t="s">
        <v>157</v>
      </c>
      <c r="D111" s="134">
        <v>92600</v>
      </c>
      <c r="E111" s="80"/>
    </row>
    <row r="112" spans="1:5" s="40" customFormat="1" ht="12.75" x14ac:dyDescent="0.2">
      <c r="A112" s="130">
        <v>58</v>
      </c>
      <c r="B112" s="132" t="s">
        <v>178</v>
      </c>
      <c r="C112" s="134"/>
      <c r="D112" s="134"/>
      <c r="E112" s="80"/>
    </row>
    <row r="113" spans="1:5" s="40" customFormat="1" ht="25.5" x14ac:dyDescent="0.2">
      <c r="A113" s="130">
        <v>59</v>
      </c>
      <c r="B113" s="132" t="s">
        <v>179</v>
      </c>
      <c r="C113" s="134"/>
      <c r="D113" s="134"/>
      <c r="E113" s="80"/>
    </row>
    <row r="114" spans="1:5" s="40" customFormat="1" ht="25.5" x14ac:dyDescent="0.2">
      <c r="A114" s="130">
        <v>60</v>
      </c>
      <c r="B114" s="132" t="s">
        <v>180</v>
      </c>
      <c r="C114" s="134"/>
      <c r="D114" s="134"/>
      <c r="E114" s="80"/>
    </row>
    <row r="115" spans="1:5" s="40" customFormat="1" ht="90" customHeight="1" x14ac:dyDescent="0.2">
      <c r="A115" s="130">
        <v>61</v>
      </c>
      <c r="B115" s="132" t="s">
        <v>181</v>
      </c>
      <c r="C115" s="145" t="s">
        <v>182</v>
      </c>
      <c r="D115" s="134"/>
      <c r="E115" s="80"/>
    </row>
    <row r="116" spans="1:5" s="40" customFormat="1" ht="76.5" x14ac:dyDescent="0.2">
      <c r="A116" s="130">
        <v>62</v>
      </c>
      <c r="B116" s="132" t="s">
        <v>183</v>
      </c>
      <c r="C116" s="145" t="s">
        <v>182</v>
      </c>
      <c r="D116" s="134"/>
      <c r="E116" s="80"/>
    </row>
    <row r="117" spans="1:5" s="40" customFormat="1" ht="89.25" customHeight="1" x14ac:dyDescent="0.2">
      <c r="A117" s="130">
        <v>63</v>
      </c>
      <c r="B117" s="132" t="s">
        <v>184</v>
      </c>
      <c r="C117" s="145" t="s">
        <v>182</v>
      </c>
      <c r="D117" s="134"/>
      <c r="E117" s="80"/>
    </row>
    <row r="118" spans="1:5" s="40" customFormat="1" ht="22.5" customHeight="1" x14ac:dyDescent="0.2">
      <c r="A118" s="130">
        <v>64</v>
      </c>
      <c r="B118" s="132" t="s">
        <v>185</v>
      </c>
      <c r="C118" s="133"/>
      <c r="D118" s="134">
        <v>22350</v>
      </c>
      <c r="E118" s="80"/>
    </row>
    <row r="119" spans="1:5" s="40" customFormat="1" ht="22.5" customHeight="1" x14ac:dyDescent="0.2">
      <c r="A119" s="130">
        <v>65</v>
      </c>
      <c r="B119" s="132" t="s">
        <v>186</v>
      </c>
      <c r="C119" s="133"/>
      <c r="D119" s="134">
        <v>34500</v>
      </c>
      <c r="E119" s="80"/>
    </row>
    <row r="120" spans="1:5" s="40" customFormat="1" ht="22.5" customHeight="1" x14ac:dyDescent="0.2">
      <c r="A120" s="130">
        <v>66</v>
      </c>
      <c r="B120" s="132" t="s">
        <v>187</v>
      </c>
      <c r="C120" s="133"/>
      <c r="D120" s="134">
        <v>66000</v>
      </c>
      <c r="E120" s="80"/>
    </row>
    <row r="121" spans="1:5" s="139" customFormat="1" ht="22.5" customHeight="1" x14ac:dyDescent="0.2">
      <c r="A121" s="130">
        <v>67</v>
      </c>
      <c r="B121" s="140" t="s">
        <v>188</v>
      </c>
      <c r="C121" s="141"/>
      <c r="D121" s="138">
        <v>4800</v>
      </c>
      <c r="E121" s="138"/>
    </row>
    <row r="122" spans="1:5" s="139" customFormat="1" ht="22.5" customHeight="1" x14ac:dyDescent="0.2">
      <c r="A122" s="130">
        <v>68</v>
      </c>
      <c r="B122" s="140" t="s">
        <v>189</v>
      </c>
      <c r="C122" s="141" t="s">
        <v>190</v>
      </c>
      <c r="D122" s="138">
        <v>1260000</v>
      </c>
      <c r="E122" s="138"/>
    </row>
    <row r="123" spans="1:5" s="139" customFormat="1" ht="22.5" customHeight="1" x14ac:dyDescent="0.2">
      <c r="A123" s="130">
        <v>69</v>
      </c>
      <c r="B123" s="140" t="s">
        <v>191</v>
      </c>
      <c r="C123" s="141" t="s">
        <v>192</v>
      </c>
      <c r="D123" s="138">
        <v>680000</v>
      </c>
      <c r="E123" s="138"/>
    </row>
    <row r="124" spans="1:5" s="139" customFormat="1" ht="21" customHeight="1" x14ac:dyDescent="0.2">
      <c r="A124" s="130">
        <v>70</v>
      </c>
      <c r="B124" s="140" t="s">
        <v>193</v>
      </c>
      <c r="C124" s="141" t="s">
        <v>192</v>
      </c>
      <c r="D124" s="138">
        <v>1560000</v>
      </c>
      <c r="E124" s="138"/>
    </row>
    <row r="125" spans="1:5" s="40" customFormat="1" ht="20.25" customHeight="1" x14ac:dyDescent="0.2">
      <c r="A125" s="130">
        <v>71</v>
      </c>
      <c r="B125" s="140" t="s">
        <v>194</v>
      </c>
      <c r="C125" s="141" t="s">
        <v>155</v>
      </c>
      <c r="D125" s="138">
        <v>1442280</v>
      </c>
      <c r="E125" s="80"/>
    </row>
    <row r="126" spans="1:5" s="40" customFormat="1" ht="22.5" customHeight="1" x14ac:dyDescent="0.2">
      <c r="A126" s="130">
        <v>72</v>
      </c>
      <c r="B126" s="140" t="s">
        <v>195</v>
      </c>
      <c r="C126" s="141" t="s">
        <v>196</v>
      </c>
      <c r="D126" s="138"/>
      <c r="E126" s="80"/>
    </row>
    <row r="127" spans="1:5" s="40" customFormat="1" ht="18.75" customHeight="1" x14ac:dyDescent="0.2">
      <c r="A127" s="130">
        <v>73</v>
      </c>
      <c r="B127" s="140" t="s">
        <v>197</v>
      </c>
      <c r="C127" s="141" t="s">
        <v>196</v>
      </c>
      <c r="D127" s="138"/>
      <c r="E127" s="80"/>
    </row>
    <row r="128" spans="1:5" s="40" customFormat="1" ht="20.25" customHeight="1" x14ac:dyDescent="0.2">
      <c r="A128" s="130">
        <v>74</v>
      </c>
      <c r="B128" s="140" t="s">
        <v>198</v>
      </c>
      <c r="C128" s="141" t="s">
        <v>199</v>
      </c>
      <c r="D128" s="138">
        <v>10791448</v>
      </c>
      <c r="E128" s="80"/>
    </row>
    <row r="129" spans="1:5" s="40" customFormat="1" ht="19.5" customHeight="1" x14ac:dyDescent="0.2">
      <c r="A129" s="130">
        <v>75</v>
      </c>
      <c r="B129" s="140" t="s">
        <v>200</v>
      </c>
      <c r="C129" s="141" t="s">
        <v>199</v>
      </c>
      <c r="D129" s="138">
        <v>3184027</v>
      </c>
      <c r="E129" s="80"/>
    </row>
    <row r="130" spans="1:5" s="139" customFormat="1" ht="15.75" customHeight="1" x14ac:dyDescent="0.2">
      <c r="A130" s="130">
        <v>76</v>
      </c>
      <c r="B130" s="146" t="s">
        <v>201</v>
      </c>
      <c r="C130" s="147" t="s">
        <v>199</v>
      </c>
      <c r="D130" s="147">
        <v>1092000</v>
      </c>
      <c r="E130" s="138"/>
    </row>
    <row r="131" spans="1:5" s="139" customFormat="1" ht="15.75" customHeight="1" x14ac:dyDescent="0.2">
      <c r="A131" s="130">
        <v>77</v>
      </c>
      <c r="B131" s="148" t="s">
        <v>202</v>
      </c>
      <c r="C131" s="147" t="s">
        <v>199</v>
      </c>
      <c r="D131" s="147">
        <v>189000</v>
      </c>
      <c r="E131" s="138"/>
    </row>
    <row r="132" spans="1:5" s="139" customFormat="1" ht="15.75" customHeight="1" x14ac:dyDescent="0.2">
      <c r="A132" s="130">
        <v>78</v>
      </c>
      <c r="B132" s="148" t="s">
        <v>203</v>
      </c>
      <c r="C132" s="147" t="s">
        <v>199</v>
      </c>
      <c r="D132" s="147">
        <v>875000</v>
      </c>
      <c r="E132" s="138"/>
    </row>
    <row r="133" spans="1:5" s="139" customFormat="1" ht="15.75" customHeight="1" x14ac:dyDescent="0.2">
      <c r="A133" s="130">
        <v>79</v>
      </c>
      <c r="B133" s="148" t="s">
        <v>204</v>
      </c>
      <c r="C133" s="147" t="s">
        <v>199</v>
      </c>
      <c r="D133" s="147">
        <v>112500</v>
      </c>
      <c r="E133" s="138"/>
    </row>
    <row r="134" spans="1:5" s="139" customFormat="1" ht="16.5" customHeight="1" x14ac:dyDescent="0.2">
      <c r="A134" s="130">
        <v>80</v>
      </c>
      <c r="B134" s="148" t="s">
        <v>205</v>
      </c>
      <c r="C134" s="147" t="s">
        <v>206</v>
      </c>
      <c r="D134" s="149">
        <v>8529750</v>
      </c>
      <c r="E134" s="149"/>
    </row>
    <row r="135" spans="1:5" s="40" customFormat="1" ht="15.75" customHeight="1" x14ac:dyDescent="0.2">
      <c r="A135" s="130">
        <v>81</v>
      </c>
      <c r="B135" s="140" t="s">
        <v>207</v>
      </c>
      <c r="C135" s="141" t="s">
        <v>208</v>
      </c>
      <c r="D135" s="138"/>
      <c r="E135" s="80"/>
    </row>
    <row r="136" spans="1:5" s="40" customFormat="1" ht="22.5" customHeight="1" x14ac:dyDescent="0.2">
      <c r="A136" s="130">
        <v>82</v>
      </c>
      <c r="B136" s="140" t="s">
        <v>209</v>
      </c>
      <c r="C136" s="141" t="s">
        <v>208</v>
      </c>
      <c r="D136" s="150">
        <v>4895685</v>
      </c>
      <c r="E136" s="80"/>
    </row>
    <row r="137" spans="1:5" s="139" customFormat="1" ht="15.75" customHeight="1" x14ac:dyDescent="0.2">
      <c r="A137" s="130">
        <v>83</v>
      </c>
      <c r="B137" s="148" t="s">
        <v>210</v>
      </c>
      <c r="C137" s="147" t="s">
        <v>211</v>
      </c>
      <c r="D137" s="147"/>
      <c r="E137" s="138"/>
    </row>
    <row r="138" spans="1:5" s="40" customFormat="1" ht="76.5" customHeight="1" x14ac:dyDescent="0.2">
      <c r="A138" s="130">
        <v>84</v>
      </c>
      <c r="B138" s="140" t="s">
        <v>212</v>
      </c>
      <c r="C138" s="141"/>
      <c r="D138" s="138">
        <v>1433525</v>
      </c>
      <c r="E138" s="80"/>
    </row>
    <row r="139" spans="1:5" s="155" customFormat="1" ht="23.25" customHeight="1" x14ac:dyDescent="0.2">
      <c r="A139" s="151"/>
      <c r="B139" s="152" t="s">
        <v>213</v>
      </c>
      <c r="C139" s="153"/>
      <c r="D139" s="154">
        <f>SUM(D4:D138)</f>
        <v>249535845</v>
      </c>
      <c r="E139" s="154"/>
    </row>
    <row r="140" spans="1:5" s="155" customFormat="1" ht="21.75" customHeight="1" x14ac:dyDescent="0.2">
      <c r="A140" s="129"/>
      <c r="B140" s="129" t="s">
        <v>434</v>
      </c>
      <c r="C140" s="129"/>
      <c r="D140" s="129"/>
      <c r="E140" s="129"/>
    </row>
    <row r="141" spans="1:5" s="155" customFormat="1" ht="20.25" customHeight="1" x14ac:dyDescent="0.2">
      <c r="A141" s="151">
        <v>1</v>
      </c>
      <c r="B141" s="137" t="s">
        <v>435</v>
      </c>
      <c r="C141" s="80">
        <v>1989</v>
      </c>
      <c r="D141" s="154"/>
      <c r="E141" s="77" t="s">
        <v>436</v>
      </c>
    </row>
    <row r="142" spans="1:5" s="155" customFormat="1" ht="27" customHeight="1" x14ac:dyDescent="0.2">
      <c r="A142" s="151">
        <v>2</v>
      </c>
      <c r="B142" s="137" t="s">
        <v>440</v>
      </c>
      <c r="C142" s="80">
        <v>1972</v>
      </c>
      <c r="D142" s="154"/>
      <c r="E142" s="78" t="s">
        <v>437</v>
      </c>
    </row>
    <row r="143" spans="1:5" s="155" customFormat="1" ht="43.5" customHeight="1" x14ac:dyDescent="0.2">
      <c r="A143" s="151">
        <v>3</v>
      </c>
      <c r="B143" s="137" t="s">
        <v>439</v>
      </c>
      <c r="C143" s="80">
        <v>1972</v>
      </c>
      <c r="D143" s="154"/>
      <c r="E143" s="78" t="s">
        <v>445</v>
      </c>
    </row>
    <row r="144" spans="1:5" s="155" customFormat="1" ht="19.5" customHeight="1" x14ac:dyDescent="0.2">
      <c r="A144" s="151">
        <v>4</v>
      </c>
      <c r="B144" s="137" t="s">
        <v>438</v>
      </c>
      <c r="C144" s="153">
        <v>1968</v>
      </c>
      <c r="D144" s="154"/>
      <c r="E144" s="154"/>
    </row>
    <row r="145" spans="1:5" s="155" customFormat="1" ht="19.5" customHeight="1" x14ac:dyDescent="0.2">
      <c r="A145" s="151">
        <v>5</v>
      </c>
      <c r="B145" s="137" t="s">
        <v>441</v>
      </c>
      <c r="C145" s="153">
        <v>1998</v>
      </c>
      <c r="D145" s="154"/>
      <c r="E145" s="154"/>
    </row>
    <row r="146" spans="1:5" s="155" customFormat="1" ht="19.5" customHeight="1" x14ac:dyDescent="0.2">
      <c r="A146" s="151">
        <v>6</v>
      </c>
      <c r="B146" s="137" t="s">
        <v>442</v>
      </c>
      <c r="C146" s="153">
        <v>2006</v>
      </c>
      <c r="D146" s="154"/>
      <c r="E146" s="154"/>
    </row>
    <row r="147" spans="1:5" s="155" customFormat="1" ht="19.5" customHeight="1" x14ac:dyDescent="0.2">
      <c r="A147" s="151">
        <v>7</v>
      </c>
      <c r="B147" s="137" t="s">
        <v>443</v>
      </c>
      <c r="C147" s="153">
        <v>2015</v>
      </c>
      <c r="D147" s="156">
        <v>30266934</v>
      </c>
      <c r="E147" s="154"/>
    </row>
    <row r="148" spans="1:5" s="155" customFormat="1" ht="19.5" customHeight="1" x14ac:dyDescent="0.2">
      <c r="A148" s="151">
        <v>8</v>
      </c>
      <c r="B148" s="137" t="s">
        <v>444</v>
      </c>
      <c r="C148" s="153">
        <v>2017</v>
      </c>
      <c r="D148" s="156">
        <v>46153963</v>
      </c>
      <c r="E148" s="154"/>
    </row>
    <row r="149" spans="1:5" s="40" customFormat="1" ht="17.25" customHeight="1" x14ac:dyDescent="0.2">
      <c r="A149" s="128"/>
      <c r="B149" s="128" t="s">
        <v>214</v>
      </c>
      <c r="C149" s="129"/>
      <c r="D149" s="129"/>
      <c r="E149" s="129"/>
    </row>
    <row r="150" spans="1:5" s="40" customFormat="1" ht="19.5" customHeight="1" x14ac:dyDescent="0.2">
      <c r="A150" s="130">
        <v>1</v>
      </c>
      <c r="B150" s="135" t="s">
        <v>215</v>
      </c>
      <c r="C150" s="80">
        <v>1974</v>
      </c>
      <c r="D150" s="80"/>
      <c r="E150" s="157"/>
    </row>
    <row r="151" spans="1:5" s="40" customFormat="1" ht="19.5" customHeight="1" x14ac:dyDescent="0.2">
      <c r="A151" s="130">
        <v>2</v>
      </c>
      <c r="B151" s="158" t="s">
        <v>216</v>
      </c>
      <c r="C151" s="138">
        <v>1974</v>
      </c>
      <c r="D151" s="138"/>
      <c r="E151" s="157"/>
    </row>
    <row r="152" spans="1:5" s="40" customFormat="1" ht="19.5" customHeight="1" x14ac:dyDescent="0.2">
      <c r="A152" s="130">
        <v>3</v>
      </c>
      <c r="B152" s="158" t="s">
        <v>217</v>
      </c>
      <c r="C152" s="141">
        <v>1974</v>
      </c>
      <c r="D152" s="138"/>
      <c r="E152" s="157"/>
    </row>
    <row r="153" spans="1:5" s="40" customFormat="1" ht="19.5" customHeight="1" x14ac:dyDescent="0.2">
      <c r="A153" s="130">
        <v>4</v>
      </c>
      <c r="B153" s="158" t="s">
        <v>218</v>
      </c>
      <c r="C153" s="141">
        <v>1998</v>
      </c>
      <c r="D153" s="138"/>
      <c r="E153" s="157"/>
    </row>
    <row r="154" spans="1:5" s="40" customFormat="1" ht="19.5" customHeight="1" x14ac:dyDescent="0.2">
      <c r="A154" s="130">
        <v>5</v>
      </c>
      <c r="B154" s="158" t="s">
        <v>467</v>
      </c>
      <c r="C154" s="141">
        <v>1986</v>
      </c>
      <c r="D154" s="138"/>
      <c r="E154" s="157"/>
    </row>
    <row r="155" spans="1:5" s="40" customFormat="1" ht="19.5" customHeight="1" x14ac:dyDescent="0.2">
      <c r="A155" s="130">
        <v>6</v>
      </c>
      <c r="B155" s="158" t="s">
        <v>468</v>
      </c>
      <c r="C155" s="141"/>
      <c r="D155" s="138"/>
      <c r="E155" s="157"/>
    </row>
    <row r="156" spans="1:5" s="40" customFormat="1" ht="19.5" customHeight="1" x14ac:dyDescent="0.2">
      <c r="A156" s="130">
        <v>7</v>
      </c>
      <c r="B156" s="158" t="s">
        <v>469</v>
      </c>
      <c r="C156" s="141">
        <v>2016</v>
      </c>
      <c r="D156" s="138">
        <v>21675</v>
      </c>
      <c r="E156" s="157"/>
    </row>
    <row r="157" spans="1:5" s="40" customFormat="1" ht="19.5" customHeight="1" x14ac:dyDescent="0.2">
      <c r="A157" s="130">
        <v>8</v>
      </c>
      <c r="B157" s="158" t="s">
        <v>448</v>
      </c>
      <c r="C157" s="141">
        <v>2017</v>
      </c>
      <c r="D157" s="138">
        <v>307500</v>
      </c>
      <c r="E157" s="157"/>
    </row>
    <row r="158" spans="1:5" s="40" customFormat="1" ht="19.5" customHeight="1" x14ac:dyDescent="0.2">
      <c r="A158" s="130">
        <v>9</v>
      </c>
      <c r="B158" s="158" t="s">
        <v>218</v>
      </c>
      <c r="C158" s="141">
        <v>1998</v>
      </c>
      <c r="D158" s="138"/>
      <c r="E158" s="157"/>
    </row>
    <row r="159" spans="1:5" s="40" customFormat="1" ht="12.75" x14ac:dyDescent="0.2">
      <c r="A159" s="130"/>
      <c r="B159" s="128" t="s">
        <v>462</v>
      </c>
      <c r="C159" s="128"/>
      <c r="D159" s="128"/>
      <c r="E159" s="128"/>
    </row>
    <row r="160" spans="1:5" s="40" customFormat="1" ht="13.5" x14ac:dyDescent="0.2">
      <c r="A160" s="130">
        <v>1</v>
      </c>
      <c r="B160" s="48" t="s">
        <v>463</v>
      </c>
      <c r="C160" s="141">
        <v>2015</v>
      </c>
      <c r="D160" s="138"/>
      <c r="E160" s="80"/>
    </row>
    <row r="161" spans="1:5" s="40" customFormat="1" ht="12.75" x14ac:dyDescent="0.2">
      <c r="A161" s="130"/>
      <c r="B161" s="158"/>
      <c r="C161" s="141"/>
      <c r="D161" s="138"/>
      <c r="E161" s="80"/>
    </row>
    <row r="162" spans="1:5" s="40" customFormat="1" ht="12.75" x14ac:dyDescent="0.2">
      <c r="A162" s="128"/>
      <c r="B162" s="128" t="s">
        <v>219</v>
      </c>
      <c r="C162" s="129"/>
      <c r="D162" s="129"/>
      <c r="E162" s="129"/>
    </row>
    <row r="163" spans="1:5" s="40" customFormat="1" ht="15" customHeight="1" x14ac:dyDescent="0.2">
      <c r="A163" s="130">
        <v>1</v>
      </c>
      <c r="B163" s="135" t="s">
        <v>220</v>
      </c>
      <c r="C163" s="138">
        <v>1968</v>
      </c>
      <c r="D163" s="80"/>
      <c r="E163" s="80"/>
    </row>
    <row r="164" spans="1:5" s="40" customFormat="1" ht="14.25" customHeight="1" x14ac:dyDescent="0.2">
      <c r="A164" s="130">
        <v>2</v>
      </c>
      <c r="B164" s="135" t="s">
        <v>221</v>
      </c>
      <c r="C164" s="138">
        <v>1948</v>
      </c>
      <c r="D164" s="138"/>
      <c r="E164" s="80"/>
    </row>
    <row r="165" spans="1:5" s="40" customFormat="1" ht="15.75" customHeight="1" x14ac:dyDescent="0.2">
      <c r="A165" s="130">
        <v>3</v>
      </c>
      <c r="B165" s="158" t="s">
        <v>222</v>
      </c>
      <c r="C165" s="141"/>
      <c r="D165" s="138"/>
      <c r="E165" s="80" t="s">
        <v>564</v>
      </c>
    </row>
    <row r="166" spans="1:5" s="40" customFormat="1" ht="12.75" x14ac:dyDescent="0.2">
      <c r="A166" s="128"/>
      <c r="B166" s="128" t="s">
        <v>223</v>
      </c>
      <c r="C166" s="129"/>
      <c r="D166" s="129"/>
      <c r="E166" s="129"/>
    </row>
    <row r="167" spans="1:5" s="40" customFormat="1" ht="12.75" x14ac:dyDescent="0.2">
      <c r="A167" s="130">
        <v>1</v>
      </c>
      <c r="B167" s="135" t="s">
        <v>224</v>
      </c>
      <c r="C167" s="80">
        <v>1952</v>
      </c>
      <c r="D167" s="80"/>
      <c r="E167" s="80"/>
    </row>
    <row r="168" spans="1:5" s="40" customFormat="1" ht="12.75" x14ac:dyDescent="0.2">
      <c r="A168" s="130">
        <v>2</v>
      </c>
      <c r="B168" s="158" t="s">
        <v>225</v>
      </c>
      <c r="C168" s="138">
        <v>1952</v>
      </c>
      <c r="D168" s="138"/>
      <c r="E168" s="80"/>
    </row>
    <row r="169" spans="1:5" s="40" customFormat="1" ht="12.75" x14ac:dyDescent="0.2">
      <c r="A169" s="130">
        <v>3</v>
      </c>
      <c r="B169" s="158" t="s">
        <v>226</v>
      </c>
      <c r="C169" s="141">
        <v>1940</v>
      </c>
      <c r="D169" s="138"/>
      <c r="E169" s="80"/>
    </row>
    <row r="170" spans="1:5" s="40" customFormat="1" ht="12.75" x14ac:dyDescent="0.2">
      <c r="A170" s="130">
        <v>4</v>
      </c>
      <c r="B170" s="158" t="s">
        <v>227</v>
      </c>
      <c r="C170" s="141">
        <v>1952</v>
      </c>
      <c r="D170" s="138"/>
      <c r="E170" s="80"/>
    </row>
    <row r="171" spans="1:5" s="40" customFormat="1" ht="12.75" x14ac:dyDescent="0.2">
      <c r="A171" s="130">
        <v>5</v>
      </c>
      <c r="B171" s="158" t="s">
        <v>228</v>
      </c>
      <c r="C171" s="141">
        <v>2009</v>
      </c>
      <c r="D171" s="138">
        <v>1253</v>
      </c>
      <c r="E171" s="80"/>
    </row>
    <row r="172" spans="1:5" s="40" customFormat="1" ht="12.75" x14ac:dyDescent="0.2">
      <c r="A172" s="128"/>
      <c r="B172" s="128" t="s">
        <v>229</v>
      </c>
      <c r="C172" s="129"/>
      <c r="D172" s="129"/>
      <c r="E172" s="129"/>
    </row>
    <row r="173" spans="1:5" s="40" customFormat="1" ht="12.75" x14ac:dyDescent="0.2">
      <c r="A173" s="130">
        <v>1</v>
      </c>
      <c r="B173" s="135" t="s">
        <v>230</v>
      </c>
      <c r="C173" s="80">
        <v>1997</v>
      </c>
      <c r="D173" s="80">
        <v>3313421</v>
      </c>
      <c r="E173" s="80"/>
    </row>
    <row r="174" spans="1:5" s="40" customFormat="1" ht="12.75" x14ac:dyDescent="0.2">
      <c r="A174" s="128"/>
      <c r="B174" s="128" t="s">
        <v>231</v>
      </c>
      <c r="C174" s="129"/>
      <c r="D174" s="129"/>
      <c r="E174" s="129"/>
    </row>
    <row r="175" spans="1:5" s="40" customFormat="1" ht="12.75" x14ac:dyDescent="0.2">
      <c r="A175" s="130">
        <v>1</v>
      </c>
      <c r="B175" s="135" t="s">
        <v>232</v>
      </c>
      <c r="C175" s="80">
        <v>1956</v>
      </c>
      <c r="D175" s="80"/>
      <c r="E175" s="80"/>
    </row>
    <row r="176" spans="1:5" s="40" customFormat="1" ht="12.75" x14ac:dyDescent="0.2">
      <c r="A176" s="130">
        <v>2</v>
      </c>
      <c r="B176" s="158" t="s">
        <v>233</v>
      </c>
      <c r="C176" s="138">
        <v>2001</v>
      </c>
      <c r="D176" s="138">
        <v>1300135</v>
      </c>
      <c r="E176" s="80"/>
    </row>
    <row r="177" spans="1:5" s="40" customFormat="1" ht="12.75" x14ac:dyDescent="0.2">
      <c r="A177" s="130">
        <v>3</v>
      </c>
      <c r="B177" s="158" t="s">
        <v>234</v>
      </c>
      <c r="C177" s="141">
        <v>2002</v>
      </c>
      <c r="D177" s="138">
        <v>4416888</v>
      </c>
      <c r="E177" s="80"/>
    </row>
    <row r="178" spans="1:5" s="40" customFormat="1" ht="12.75" x14ac:dyDescent="0.2">
      <c r="A178" s="130">
        <v>4</v>
      </c>
      <c r="B178" s="158" t="s">
        <v>235</v>
      </c>
      <c r="C178" s="141">
        <v>2005</v>
      </c>
      <c r="D178" s="138">
        <v>392000</v>
      </c>
      <c r="E178" s="80"/>
    </row>
    <row r="179" spans="1:5" s="40" customFormat="1" ht="12.75" x14ac:dyDescent="0.2">
      <c r="A179" s="130">
        <v>5</v>
      </c>
      <c r="B179" s="158" t="s">
        <v>236</v>
      </c>
      <c r="C179" s="141">
        <v>2008</v>
      </c>
      <c r="D179" s="138">
        <v>7300122</v>
      </c>
      <c r="E179" s="80"/>
    </row>
    <row r="180" spans="1:5" s="40" customFormat="1" ht="12.75" x14ac:dyDescent="0.2">
      <c r="A180" s="128"/>
      <c r="B180" s="128" t="s">
        <v>237</v>
      </c>
      <c r="C180" s="129"/>
      <c r="D180" s="129"/>
      <c r="E180" s="129"/>
    </row>
    <row r="181" spans="1:5" s="40" customFormat="1" ht="12.75" x14ac:dyDescent="0.2">
      <c r="A181" s="130">
        <v>1</v>
      </c>
      <c r="B181" s="135" t="s">
        <v>449</v>
      </c>
      <c r="C181" s="80">
        <v>2008</v>
      </c>
      <c r="D181" s="80"/>
      <c r="E181" s="80" t="s">
        <v>565</v>
      </c>
    </row>
    <row r="182" spans="1:5" s="40" customFormat="1" ht="12.75" x14ac:dyDescent="0.2">
      <c r="A182" s="130">
        <v>2</v>
      </c>
      <c r="B182" s="158" t="s">
        <v>238</v>
      </c>
      <c r="C182" s="138">
        <v>1997</v>
      </c>
      <c r="D182" s="138"/>
      <c r="E182" s="80" t="s">
        <v>566</v>
      </c>
    </row>
    <row r="183" spans="1:5" s="40" customFormat="1" ht="12.75" x14ac:dyDescent="0.2">
      <c r="A183" s="130">
        <v>3</v>
      </c>
      <c r="B183" s="158" t="s">
        <v>233</v>
      </c>
      <c r="C183" s="141"/>
      <c r="D183" s="138"/>
      <c r="E183" s="80" t="s">
        <v>567</v>
      </c>
    </row>
    <row r="184" spans="1:5" s="40" customFormat="1" ht="12.75" x14ac:dyDescent="0.2">
      <c r="A184" s="130">
        <v>4</v>
      </c>
      <c r="B184" s="158" t="s">
        <v>450</v>
      </c>
      <c r="C184" s="141"/>
      <c r="D184" s="138"/>
      <c r="E184" s="80"/>
    </row>
    <row r="185" spans="1:5" s="40" customFormat="1" ht="12.75" x14ac:dyDescent="0.2">
      <c r="A185" s="130">
        <v>5</v>
      </c>
      <c r="B185" s="158" t="s">
        <v>246</v>
      </c>
      <c r="C185" s="141" t="s">
        <v>451</v>
      </c>
      <c r="D185" s="138"/>
      <c r="E185" s="80"/>
    </row>
    <row r="186" spans="1:5" s="40" customFormat="1" ht="12.75" x14ac:dyDescent="0.2">
      <c r="A186" s="130">
        <v>6</v>
      </c>
      <c r="B186" s="158" t="s">
        <v>452</v>
      </c>
      <c r="C186" s="141">
        <v>1950</v>
      </c>
      <c r="D186" s="138"/>
      <c r="E186" s="80"/>
    </row>
    <row r="187" spans="1:5" s="40" customFormat="1" ht="12.75" x14ac:dyDescent="0.2">
      <c r="A187" s="130">
        <v>7</v>
      </c>
      <c r="B187" s="158" t="s">
        <v>453</v>
      </c>
      <c r="C187" s="141">
        <v>2002</v>
      </c>
      <c r="D187" s="138"/>
      <c r="E187" s="80"/>
    </row>
    <row r="188" spans="1:5" s="40" customFormat="1" ht="12.75" x14ac:dyDescent="0.2">
      <c r="A188" s="130">
        <v>8</v>
      </c>
      <c r="B188" s="158" t="s">
        <v>454</v>
      </c>
      <c r="C188" s="141"/>
      <c r="D188" s="138"/>
      <c r="E188" s="80"/>
    </row>
    <row r="189" spans="1:5" s="40" customFormat="1" ht="12.75" x14ac:dyDescent="0.2">
      <c r="A189" s="130">
        <v>9</v>
      </c>
      <c r="B189" s="131" t="s">
        <v>216</v>
      </c>
      <c r="C189" s="141"/>
      <c r="D189" s="138"/>
      <c r="E189" s="80" t="s">
        <v>568</v>
      </c>
    </row>
    <row r="190" spans="1:5" s="40" customFormat="1" ht="12.75" x14ac:dyDescent="0.2">
      <c r="A190" s="130">
        <v>10</v>
      </c>
      <c r="B190" s="158" t="s">
        <v>239</v>
      </c>
      <c r="C190" s="141"/>
      <c r="D190" s="138"/>
      <c r="E190" s="80" t="s">
        <v>569</v>
      </c>
    </row>
    <row r="191" spans="1:5" s="40" customFormat="1" ht="12.75" x14ac:dyDescent="0.2">
      <c r="A191" s="130">
        <v>11</v>
      </c>
      <c r="B191" s="158" t="s">
        <v>475</v>
      </c>
      <c r="C191" s="141"/>
      <c r="D191" s="138"/>
      <c r="E191" s="80"/>
    </row>
    <row r="192" spans="1:5" s="40" customFormat="1" ht="12.75" x14ac:dyDescent="0.2">
      <c r="A192" s="128"/>
      <c r="B192" s="128" t="s">
        <v>240</v>
      </c>
      <c r="C192" s="129"/>
      <c r="D192" s="129"/>
      <c r="E192" s="129"/>
    </row>
    <row r="193" spans="1:5" s="40" customFormat="1" ht="12.75" x14ac:dyDescent="0.2">
      <c r="A193" s="130">
        <v>1</v>
      </c>
      <c r="B193" s="135" t="s">
        <v>241</v>
      </c>
      <c r="C193" s="80"/>
      <c r="D193" s="80"/>
      <c r="E193" s="80"/>
    </row>
    <row r="194" spans="1:5" s="40" customFormat="1" ht="12.75" x14ac:dyDescent="0.2">
      <c r="A194" s="159"/>
      <c r="B194" s="128" t="s">
        <v>242</v>
      </c>
      <c r="C194" s="160"/>
      <c r="D194" s="160"/>
      <c r="E194" s="160"/>
    </row>
    <row r="195" spans="1:5" s="40" customFormat="1" ht="12.75" x14ac:dyDescent="0.2">
      <c r="A195" s="130">
        <v>1</v>
      </c>
      <c r="B195" s="158" t="s">
        <v>235</v>
      </c>
      <c r="C195" s="141">
        <v>2016</v>
      </c>
      <c r="D195" s="138">
        <v>4698430</v>
      </c>
      <c r="E195" s="80"/>
    </row>
    <row r="196" spans="1:5" s="40" customFormat="1" ht="12.75" x14ac:dyDescent="0.2">
      <c r="A196" s="130">
        <v>2</v>
      </c>
      <c r="B196" s="158" t="s">
        <v>243</v>
      </c>
      <c r="C196" s="141">
        <v>2015</v>
      </c>
      <c r="D196" s="141">
        <v>446737</v>
      </c>
      <c r="E196" s="80"/>
    </row>
    <row r="197" spans="1:5" s="40" customFormat="1" ht="12.75" x14ac:dyDescent="0.2">
      <c r="A197" s="159"/>
      <c r="B197" s="128" t="s">
        <v>244</v>
      </c>
      <c r="C197" s="160"/>
      <c r="D197" s="160"/>
      <c r="E197" s="160"/>
    </row>
    <row r="198" spans="1:5" s="40" customFormat="1" ht="25.5" x14ac:dyDescent="0.2">
      <c r="A198" s="130">
        <v>1</v>
      </c>
      <c r="B198" s="158" t="s">
        <v>245</v>
      </c>
      <c r="C198" s="141"/>
      <c r="D198" s="138"/>
      <c r="E198" s="80"/>
    </row>
    <row r="199" spans="1:5" s="40" customFormat="1" ht="12.75" x14ac:dyDescent="0.2">
      <c r="A199" s="130">
        <v>2</v>
      </c>
      <c r="B199" s="158" t="s">
        <v>246</v>
      </c>
      <c r="C199" s="141"/>
      <c r="D199" s="141"/>
      <c r="E199" s="80"/>
    </row>
    <row r="200" spans="1:5" s="40" customFormat="1" ht="12.75" x14ac:dyDescent="0.2">
      <c r="A200" s="130">
        <v>3</v>
      </c>
      <c r="B200" s="161" t="s">
        <v>470</v>
      </c>
      <c r="C200" s="162"/>
      <c r="D200" s="162"/>
      <c r="E200" s="80"/>
    </row>
    <row r="201" spans="1:5" s="40" customFormat="1" ht="12.75" x14ac:dyDescent="0.2">
      <c r="A201" s="130">
        <v>4</v>
      </c>
      <c r="B201" s="158" t="s">
        <v>247</v>
      </c>
      <c r="C201" s="162"/>
      <c r="D201" s="162"/>
      <c r="E201" s="80"/>
    </row>
    <row r="202" spans="1:5" s="40" customFormat="1" ht="12.75" x14ac:dyDescent="0.2">
      <c r="A202" s="130">
        <v>5</v>
      </c>
      <c r="B202" s="161" t="s">
        <v>248</v>
      </c>
      <c r="C202" s="162"/>
      <c r="D202" s="162"/>
      <c r="E202" s="80"/>
    </row>
    <row r="203" spans="1:5" s="40" customFormat="1" ht="12.75" x14ac:dyDescent="0.2">
      <c r="A203" s="130">
        <v>6</v>
      </c>
      <c r="B203" s="161" t="s">
        <v>249</v>
      </c>
      <c r="C203" s="163">
        <v>1962</v>
      </c>
      <c r="D203" s="163">
        <v>138580</v>
      </c>
      <c r="E203" s="80"/>
    </row>
    <row r="204" spans="1:5" s="40" customFormat="1" ht="12.75" x14ac:dyDescent="0.2">
      <c r="A204" s="130">
        <v>7</v>
      </c>
      <c r="B204" s="161" t="s">
        <v>250</v>
      </c>
      <c r="C204" s="163"/>
      <c r="D204" s="163"/>
      <c r="E204" s="80"/>
    </row>
    <row r="205" spans="1:5" s="40" customFormat="1" ht="12.75" x14ac:dyDescent="0.2">
      <c r="A205" s="130">
        <v>8</v>
      </c>
      <c r="B205" s="164" t="s">
        <v>251</v>
      </c>
      <c r="C205" s="163">
        <v>1997</v>
      </c>
      <c r="D205" s="163">
        <v>116250</v>
      </c>
      <c r="E205" s="80"/>
    </row>
    <row r="206" spans="1:5" s="40" customFormat="1" ht="12.75" x14ac:dyDescent="0.2">
      <c r="A206" s="159"/>
      <c r="B206" s="128" t="s">
        <v>252</v>
      </c>
      <c r="C206" s="160"/>
      <c r="D206" s="160"/>
      <c r="E206" s="160"/>
    </row>
    <row r="207" spans="1:5" s="40" customFormat="1" ht="25.5" x14ac:dyDescent="0.2">
      <c r="A207" s="130">
        <v>1</v>
      </c>
      <c r="B207" s="158" t="s">
        <v>253</v>
      </c>
      <c r="C207" s="165">
        <v>1945</v>
      </c>
      <c r="D207" s="138"/>
      <c r="E207" s="80"/>
    </row>
    <row r="208" spans="1:5" s="40" customFormat="1" ht="25.5" x14ac:dyDescent="0.2">
      <c r="A208" s="130">
        <v>2</v>
      </c>
      <c r="B208" s="158" t="s">
        <v>461</v>
      </c>
      <c r="C208" s="165"/>
      <c r="D208" s="138"/>
      <c r="E208" s="80"/>
    </row>
    <row r="209" spans="1:5" s="40" customFormat="1" ht="12.75" x14ac:dyDescent="0.2">
      <c r="A209" s="130">
        <v>3</v>
      </c>
      <c r="B209" s="158" t="s">
        <v>254</v>
      </c>
      <c r="C209" s="165">
        <v>2013</v>
      </c>
      <c r="D209" s="141">
        <v>1000000</v>
      </c>
      <c r="E209" s="80"/>
    </row>
    <row r="210" spans="1:5" s="40" customFormat="1" ht="12.75" x14ac:dyDescent="0.2">
      <c r="A210" s="130">
        <v>4</v>
      </c>
      <c r="B210" s="161" t="s">
        <v>255</v>
      </c>
      <c r="C210" s="166">
        <v>2014</v>
      </c>
      <c r="D210" s="167">
        <v>500000</v>
      </c>
      <c r="E210" s="80"/>
    </row>
    <row r="211" spans="1:5" s="40" customFormat="1" ht="12.75" x14ac:dyDescent="0.2">
      <c r="A211" s="130">
        <v>5</v>
      </c>
      <c r="B211" s="161" t="s">
        <v>256</v>
      </c>
      <c r="C211" s="166">
        <v>2014</v>
      </c>
      <c r="D211" s="167">
        <v>3000000</v>
      </c>
      <c r="E211" s="80"/>
    </row>
    <row r="212" spans="1:5" s="40" customFormat="1" ht="12.75" x14ac:dyDescent="0.2">
      <c r="A212" s="130">
        <v>6</v>
      </c>
      <c r="B212" s="161" t="s">
        <v>257</v>
      </c>
      <c r="C212" s="166">
        <v>2010</v>
      </c>
      <c r="D212" s="167"/>
      <c r="E212" s="80"/>
    </row>
    <row r="213" spans="1:5" s="40" customFormat="1" ht="12.75" x14ac:dyDescent="0.2">
      <c r="A213" s="130">
        <v>7</v>
      </c>
      <c r="B213" s="161" t="s">
        <v>258</v>
      </c>
      <c r="C213" s="166">
        <v>2014</v>
      </c>
      <c r="D213" s="167"/>
      <c r="E213" s="80"/>
    </row>
    <row r="214" spans="1:5" s="40" customFormat="1" ht="25.5" x14ac:dyDescent="0.2">
      <c r="A214" s="130">
        <v>8</v>
      </c>
      <c r="B214" s="168" t="s">
        <v>259</v>
      </c>
      <c r="C214" s="169">
        <v>2015</v>
      </c>
      <c r="D214" s="166">
        <v>1908000</v>
      </c>
      <c r="E214" s="80"/>
    </row>
    <row r="215" spans="1:5" s="40" customFormat="1" ht="12.75" x14ac:dyDescent="0.2">
      <c r="A215" s="130">
        <v>9</v>
      </c>
      <c r="B215" s="170" t="s">
        <v>479</v>
      </c>
      <c r="C215" s="169">
        <v>1970</v>
      </c>
      <c r="D215" s="166"/>
      <c r="E215" s="80"/>
    </row>
    <row r="216" spans="1:5" s="40" customFormat="1" ht="12.75" x14ac:dyDescent="0.2">
      <c r="A216" s="159"/>
      <c r="B216" s="128" t="s">
        <v>260</v>
      </c>
      <c r="C216" s="160"/>
      <c r="D216" s="159"/>
      <c r="E216" s="159"/>
    </row>
    <row r="217" spans="1:5" s="40" customFormat="1" ht="27" x14ac:dyDescent="0.2">
      <c r="A217" s="166">
        <v>1</v>
      </c>
      <c r="B217" s="48" t="s">
        <v>261</v>
      </c>
      <c r="C217" s="166">
        <v>2017</v>
      </c>
      <c r="D217" s="166">
        <v>2953000</v>
      </c>
      <c r="E217" s="80"/>
    </row>
    <row r="218" spans="1:5" s="40" customFormat="1" ht="13.5" x14ac:dyDescent="0.2">
      <c r="A218" s="171">
        <v>2</v>
      </c>
      <c r="B218" s="48" t="s">
        <v>262</v>
      </c>
      <c r="C218" s="47">
        <v>2017</v>
      </c>
      <c r="D218" s="171">
        <v>811453</v>
      </c>
      <c r="E218" s="80"/>
    </row>
    <row r="219" spans="1:5" s="40" customFormat="1" ht="12.75" x14ac:dyDescent="0.2">
      <c r="A219" s="159"/>
      <c r="B219" s="128" t="s">
        <v>263</v>
      </c>
      <c r="C219" s="160"/>
      <c r="D219" s="160"/>
      <c r="E219" s="160"/>
    </row>
    <row r="220" spans="1:5" s="40" customFormat="1" ht="13.5" x14ac:dyDescent="0.2">
      <c r="A220" s="171">
        <v>1</v>
      </c>
      <c r="B220" s="161" t="s">
        <v>246</v>
      </c>
      <c r="C220" s="166">
        <v>1967</v>
      </c>
      <c r="D220" s="167"/>
      <c r="E220" s="80"/>
    </row>
    <row r="221" spans="1:5" s="40" customFormat="1" ht="12.75" x14ac:dyDescent="0.2">
      <c r="A221" s="166">
        <v>2</v>
      </c>
      <c r="B221" s="172" t="s">
        <v>264</v>
      </c>
      <c r="C221" s="169">
        <v>1970</v>
      </c>
      <c r="D221" s="167"/>
      <c r="E221" s="80"/>
    </row>
    <row r="222" spans="1:5" s="40" customFormat="1" ht="13.5" x14ac:dyDescent="0.2">
      <c r="A222" s="171">
        <v>3</v>
      </c>
      <c r="B222" s="172" t="s">
        <v>265</v>
      </c>
      <c r="C222" s="166">
        <v>1975</v>
      </c>
      <c r="D222" s="167"/>
      <c r="E222" s="80"/>
    </row>
    <row r="223" spans="1:5" s="40" customFormat="1" ht="12.75" x14ac:dyDescent="0.2">
      <c r="A223" s="166">
        <v>4</v>
      </c>
      <c r="B223" s="161" t="s">
        <v>266</v>
      </c>
      <c r="C223" s="166">
        <v>1650</v>
      </c>
      <c r="D223" s="167"/>
      <c r="E223" s="80"/>
    </row>
    <row r="224" spans="1:5" s="40" customFormat="1" ht="13.5" x14ac:dyDescent="0.2">
      <c r="A224" s="171">
        <v>5</v>
      </c>
      <c r="B224" s="161" t="s">
        <v>226</v>
      </c>
      <c r="C224" s="166">
        <v>1960</v>
      </c>
      <c r="D224" s="167"/>
      <c r="E224" s="80"/>
    </row>
    <row r="225" spans="1:5" s="40" customFormat="1" ht="12.75" x14ac:dyDescent="0.2">
      <c r="A225" s="166">
        <v>6</v>
      </c>
      <c r="B225" s="161" t="s">
        <v>267</v>
      </c>
      <c r="C225" s="166">
        <v>2015</v>
      </c>
      <c r="D225" s="166">
        <v>81000</v>
      </c>
      <c r="E225" s="80"/>
    </row>
    <row r="226" spans="1:5" s="40" customFormat="1" ht="12.75" x14ac:dyDescent="0.2">
      <c r="A226" s="159"/>
      <c r="B226" s="128" t="s">
        <v>268</v>
      </c>
      <c r="C226" s="160"/>
      <c r="D226" s="160"/>
      <c r="E226" s="160"/>
    </row>
    <row r="227" spans="1:5" s="40" customFormat="1" ht="12.75" x14ac:dyDescent="0.2">
      <c r="A227" s="130">
        <v>1</v>
      </c>
      <c r="B227" s="158" t="s">
        <v>269</v>
      </c>
      <c r="C227" s="165">
        <v>1978</v>
      </c>
      <c r="D227" s="138"/>
      <c r="E227" s="80"/>
    </row>
    <row r="228" spans="1:5" s="40" customFormat="1" ht="12.75" x14ac:dyDescent="0.2">
      <c r="A228" s="130">
        <v>2</v>
      </c>
      <c r="B228" s="158" t="s">
        <v>270</v>
      </c>
      <c r="C228" s="165">
        <v>2004</v>
      </c>
      <c r="D228" s="141"/>
      <c r="E228" s="80"/>
    </row>
    <row r="229" spans="1:5" s="40" customFormat="1" ht="12.75" x14ac:dyDescent="0.2">
      <c r="A229" s="130">
        <v>3</v>
      </c>
      <c r="B229" s="161" t="s">
        <v>246</v>
      </c>
      <c r="C229" s="163">
        <v>1971</v>
      </c>
      <c r="D229" s="167"/>
      <c r="E229" s="80"/>
    </row>
    <row r="230" spans="1:5" s="40" customFormat="1" ht="12.75" x14ac:dyDescent="0.2">
      <c r="A230" s="130">
        <v>4</v>
      </c>
      <c r="B230" s="161" t="s">
        <v>271</v>
      </c>
      <c r="C230" s="166">
        <v>1271</v>
      </c>
      <c r="D230" s="167"/>
      <c r="E230" s="80"/>
    </row>
    <row r="231" spans="1:5" s="40" customFormat="1" ht="12.75" x14ac:dyDescent="0.2">
      <c r="A231" s="130">
        <v>5</v>
      </c>
      <c r="B231" s="161" t="s">
        <v>266</v>
      </c>
      <c r="C231" s="166">
        <v>1370</v>
      </c>
      <c r="D231" s="167"/>
      <c r="E231" s="80"/>
    </row>
    <row r="232" spans="1:5" s="40" customFormat="1" ht="12.75" x14ac:dyDescent="0.2">
      <c r="A232" s="130">
        <v>6</v>
      </c>
      <c r="B232" s="161" t="s">
        <v>266</v>
      </c>
      <c r="C232" s="166">
        <v>1666</v>
      </c>
      <c r="D232" s="167"/>
      <c r="E232" s="80"/>
    </row>
    <row r="233" spans="1:5" s="40" customFormat="1" ht="12.75" x14ac:dyDescent="0.2">
      <c r="A233" s="130">
        <v>7</v>
      </c>
      <c r="B233" s="161" t="s">
        <v>266</v>
      </c>
      <c r="C233" s="166">
        <v>1986</v>
      </c>
      <c r="D233" s="167"/>
      <c r="E233" s="80"/>
    </row>
    <row r="234" spans="1:5" s="40" customFormat="1" ht="12.75" x14ac:dyDescent="0.2">
      <c r="A234" s="130">
        <v>8</v>
      </c>
      <c r="B234" s="161" t="s">
        <v>272</v>
      </c>
      <c r="C234" s="166">
        <v>1983</v>
      </c>
      <c r="D234" s="167"/>
      <c r="E234" s="80"/>
    </row>
    <row r="235" spans="1:5" s="40" customFormat="1" ht="12.75" x14ac:dyDescent="0.2">
      <c r="A235" s="130">
        <v>9</v>
      </c>
      <c r="B235" s="161" t="s">
        <v>226</v>
      </c>
      <c r="C235" s="166"/>
      <c r="D235" s="167"/>
      <c r="E235" s="80"/>
    </row>
    <row r="236" spans="1:5" s="40" customFormat="1" ht="12.75" x14ac:dyDescent="0.2">
      <c r="A236" s="130">
        <v>10</v>
      </c>
      <c r="B236" s="161" t="s">
        <v>247</v>
      </c>
      <c r="C236" s="166">
        <v>1965</v>
      </c>
      <c r="D236" s="167"/>
      <c r="E236" s="80"/>
    </row>
    <row r="237" spans="1:5" s="40" customFormat="1" ht="12.75" x14ac:dyDescent="0.2">
      <c r="A237" s="130">
        <v>11</v>
      </c>
      <c r="B237" s="161" t="s">
        <v>433</v>
      </c>
      <c r="C237" s="138">
        <v>2017</v>
      </c>
      <c r="D237" s="138">
        <v>325452208</v>
      </c>
      <c r="E237" s="80" t="s">
        <v>456</v>
      </c>
    </row>
    <row r="238" spans="1:5" s="40" customFormat="1" ht="12.75" x14ac:dyDescent="0.2">
      <c r="A238" s="159"/>
      <c r="B238" s="128" t="s">
        <v>273</v>
      </c>
      <c r="C238" s="160"/>
      <c r="D238" s="160"/>
      <c r="E238" s="160"/>
    </row>
    <row r="239" spans="1:5" s="40" customFormat="1" ht="12.75" x14ac:dyDescent="0.2">
      <c r="A239" s="130">
        <v>1</v>
      </c>
      <c r="B239" s="173" t="s">
        <v>274</v>
      </c>
      <c r="C239" s="166">
        <v>1965</v>
      </c>
      <c r="D239" s="167">
        <v>457</v>
      </c>
      <c r="E239" s="80"/>
    </row>
    <row r="240" spans="1:5" s="40" customFormat="1" ht="25.5" x14ac:dyDescent="0.2">
      <c r="A240" s="130">
        <v>2</v>
      </c>
      <c r="B240" s="174" t="s">
        <v>465</v>
      </c>
      <c r="C240" s="166">
        <v>1965</v>
      </c>
      <c r="D240" s="47">
        <v>350419218</v>
      </c>
      <c r="E240" s="80"/>
    </row>
    <row r="241" spans="1:5" s="40" customFormat="1" ht="12.75" x14ac:dyDescent="0.2">
      <c r="A241" s="159"/>
      <c r="B241" s="128" t="s">
        <v>275</v>
      </c>
      <c r="C241" s="160"/>
      <c r="D241" s="160"/>
      <c r="E241" s="160"/>
    </row>
    <row r="242" spans="1:5" s="40" customFormat="1" ht="17.25" customHeight="1" x14ac:dyDescent="0.2">
      <c r="A242" s="130">
        <v>1</v>
      </c>
      <c r="B242" s="161" t="s">
        <v>276</v>
      </c>
      <c r="C242" s="166">
        <v>1982</v>
      </c>
      <c r="D242" s="167"/>
      <c r="E242" s="80" t="s">
        <v>570</v>
      </c>
    </row>
    <row r="243" spans="1:5" s="40" customFormat="1" ht="17.25" customHeight="1" x14ac:dyDescent="0.2">
      <c r="A243" s="130">
        <v>2</v>
      </c>
      <c r="B243" s="161" t="s">
        <v>225</v>
      </c>
      <c r="C243" s="166">
        <v>1986</v>
      </c>
      <c r="D243" s="167"/>
      <c r="E243" s="80" t="s">
        <v>571</v>
      </c>
    </row>
    <row r="244" spans="1:5" s="40" customFormat="1" ht="17.25" customHeight="1" x14ac:dyDescent="0.2">
      <c r="A244" s="130">
        <v>3</v>
      </c>
      <c r="B244" s="161" t="s">
        <v>277</v>
      </c>
      <c r="C244" s="167"/>
      <c r="D244" s="167"/>
      <c r="E244" s="80" t="s">
        <v>572</v>
      </c>
    </row>
    <row r="245" spans="1:5" s="40" customFormat="1" ht="17.25" customHeight="1" x14ac:dyDescent="0.2">
      <c r="A245" s="130">
        <v>4</v>
      </c>
      <c r="B245" s="161" t="s">
        <v>480</v>
      </c>
      <c r="C245" s="167"/>
      <c r="D245" s="167"/>
      <c r="E245" s="80"/>
    </row>
    <row r="246" spans="1:5" s="40" customFormat="1" ht="17.25" customHeight="1" x14ac:dyDescent="0.2">
      <c r="A246" s="130">
        <v>5</v>
      </c>
      <c r="B246" s="161" t="s">
        <v>458</v>
      </c>
      <c r="C246" s="167"/>
      <c r="D246" s="167"/>
      <c r="E246" s="80"/>
    </row>
    <row r="247" spans="1:5" s="40" customFormat="1" ht="17.25" customHeight="1" x14ac:dyDescent="0.2">
      <c r="A247" s="130">
        <v>6</v>
      </c>
      <c r="B247" s="161" t="s">
        <v>464</v>
      </c>
      <c r="C247" s="167"/>
      <c r="D247" s="167"/>
      <c r="E247" s="80"/>
    </row>
    <row r="248" spans="1:5" s="40" customFormat="1" ht="41.25" customHeight="1" x14ac:dyDescent="0.2">
      <c r="A248" s="130">
        <v>7</v>
      </c>
      <c r="B248" s="161" t="s">
        <v>218</v>
      </c>
      <c r="C248" s="166"/>
      <c r="D248" s="167"/>
      <c r="E248" s="81" t="s">
        <v>573</v>
      </c>
    </row>
    <row r="249" spans="1:5" s="40" customFormat="1" ht="16.5" customHeight="1" x14ac:dyDescent="0.2">
      <c r="A249" s="130">
        <v>8</v>
      </c>
      <c r="B249" s="161" t="s">
        <v>482</v>
      </c>
      <c r="C249" s="166">
        <v>1972</v>
      </c>
      <c r="D249" s="167"/>
      <c r="E249" s="80"/>
    </row>
    <row r="250" spans="1:5" s="40" customFormat="1" ht="16.5" customHeight="1" x14ac:dyDescent="0.2">
      <c r="A250" s="130">
        <v>9</v>
      </c>
      <c r="B250" s="161" t="s">
        <v>481</v>
      </c>
      <c r="C250" s="166">
        <v>2015</v>
      </c>
      <c r="D250" s="167"/>
      <c r="E250" s="80"/>
    </row>
    <row r="251" spans="1:5" s="40" customFormat="1" ht="16.5" customHeight="1" x14ac:dyDescent="0.2">
      <c r="A251" s="130">
        <v>10</v>
      </c>
      <c r="B251" s="161" t="s">
        <v>484</v>
      </c>
      <c r="C251" s="166"/>
      <c r="D251" s="167"/>
      <c r="E251" s="80" t="s">
        <v>568</v>
      </c>
    </row>
    <row r="252" spans="1:5" s="40" customFormat="1" ht="16.5" customHeight="1" x14ac:dyDescent="0.2">
      <c r="A252" s="130">
        <v>11</v>
      </c>
      <c r="B252" s="161" t="s">
        <v>483</v>
      </c>
      <c r="C252" s="167"/>
      <c r="D252" s="167"/>
      <c r="E252" s="80"/>
    </row>
    <row r="253" spans="1:5" s="40" customFormat="1" ht="17.25" customHeight="1" x14ac:dyDescent="0.2">
      <c r="A253" s="159"/>
      <c r="B253" s="128" t="s">
        <v>278</v>
      </c>
      <c r="C253" s="160"/>
      <c r="D253" s="160"/>
      <c r="E253" s="160"/>
    </row>
    <row r="254" spans="1:5" s="40" customFormat="1" ht="15.75" customHeight="1" x14ac:dyDescent="0.2">
      <c r="A254" s="130">
        <v>1</v>
      </c>
      <c r="B254" s="161" t="s">
        <v>279</v>
      </c>
      <c r="C254" s="166">
        <v>2011</v>
      </c>
      <c r="D254" s="175">
        <v>3591250</v>
      </c>
      <c r="E254" s="80"/>
    </row>
    <row r="255" spans="1:5" s="40" customFormat="1" ht="15.75" customHeight="1" x14ac:dyDescent="0.2">
      <c r="A255" s="130">
        <v>2</v>
      </c>
      <c r="B255" s="161" t="s">
        <v>235</v>
      </c>
      <c r="C255" s="166">
        <v>2011</v>
      </c>
      <c r="D255" s="175">
        <v>105625</v>
      </c>
      <c r="E255" s="80"/>
    </row>
    <row r="256" spans="1:5" s="40" customFormat="1" ht="15.75" customHeight="1" x14ac:dyDescent="0.2">
      <c r="A256" s="130">
        <v>3</v>
      </c>
      <c r="B256" s="161" t="s">
        <v>280</v>
      </c>
      <c r="C256" s="166">
        <v>2017</v>
      </c>
      <c r="D256" s="175">
        <v>333379</v>
      </c>
      <c r="E256" s="80"/>
    </row>
    <row r="257" spans="1:5" s="40" customFormat="1" ht="15.75" customHeight="1" x14ac:dyDescent="0.2">
      <c r="A257" s="130">
        <v>4</v>
      </c>
      <c r="B257" s="161" t="s">
        <v>281</v>
      </c>
      <c r="C257" s="166">
        <v>2016</v>
      </c>
      <c r="D257" s="175">
        <v>309661</v>
      </c>
      <c r="E257" s="80"/>
    </row>
    <row r="258" spans="1:5" s="40" customFormat="1" ht="15.75" customHeight="1" x14ac:dyDescent="0.2">
      <c r="A258" s="130">
        <v>5</v>
      </c>
      <c r="B258" s="161" t="s">
        <v>282</v>
      </c>
      <c r="C258" s="167" t="s">
        <v>283</v>
      </c>
      <c r="D258" s="175">
        <v>65536</v>
      </c>
      <c r="E258" s="80"/>
    </row>
    <row r="259" spans="1:5" s="40" customFormat="1" ht="15.75" customHeight="1" x14ac:dyDescent="0.2">
      <c r="A259" s="130">
        <v>6</v>
      </c>
      <c r="B259" s="161" t="s">
        <v>284</v>
      </c>
      <c r="C259" s="167" t="s">
        <v>285</v>
      </c>
      <c r="D259" s="175">
        <v>257210</v>
      </c>
      <c r="E259" s="80"/>
    </row>
    <row r="260" spans="1:5" s="40" customFormat="1" ht="15.75" customHeight="1" x14ac:dyDescent="0.2">
      <c r="A260" s="130">
        <v>7</v>
      </c>
      <c r="B260" s="161" t="s">
        <v>286</v>
      </c>
      <c r="C260" s="167" t="s">
        <v>285</v>
      </c>
      <c r="D260" s="175">
        <v>357089</v>
      </c>
      <c r="E260" s="80"/>
    </row>
    <row r="261" spans="1:5" s="40" customFormat="1" ht="15.75" customHeight="1" x14ac:dyDescent="0.2">
      <c r="A261" s="130">
        <v>8</v>
      </c>
      <c r="B261" s="161" t="s">
        <v>473</v>
      </c>
      <c r="C261" s="166">
        <v>2017</v>
      </c>
      <c r="D261" s="175">
        <v>271040</v>
      </c>
      <c r="E261" s="80"/>
    </row>
    <row r="262" spans="1:5" s="40" customFormat="1" ht="17.25" customHeight="1" x14ac:dyDescent="0.2">
      <c r="A262" s="159"/>
      <c r="B262" s="128" t="s">
        <v>287</v>
      </c>
      <c r="C262" s="160"/>
      <c r="D262" s="160"/>
      <c r="E262" s="160"/>
    </row>
    <row r="263" spans="1:5" s="40" customFormat="1" ht="15.75" customHeight="1" x14ac:dyDescent="0.2">
      <c r="A263" s="130">
        <v>1</v>
      </c>
      <c r="B263" s="161" t="s">
        <v>288</v>
      </c>
      <c r="C263" s="166">
        <v>1974</v>
      </c>
      <c r="D263" s="166"/>
      <c r="E263" s="80"/>
    </row>
    <row r="264" spans="1:5" s="40" customFormat="1" ht="15.75" customHeight="1" x14ac:dyDescent="0.2">
      <c r="A264" s="130">
        <v>2</v>
      </c>
      <c r="B264" s="161" t="s">
        <v>288</v>
      </c>
      <c r="C264" s="166">
        <v>1965</v>
      </c>
      <c r="D264" s="166"/>
      <c r="E264" s="80"/>
    </row>
    <row r="265" spans="1:5" s="40" customFormat="1" ht="15.75" customHeight="1" x14ac:dyDescent="0.2">
      <c r="A265" s="130">
        <v>3</v>
      </c>
      <c r="B265" s="161" t="s">
        <v>288</v>
      </c>
      <c r="C265" s="166">
        <v>1971</v>
      </c>
      <c r="D265" s="166"/>
      <c r="E265" s="80"/>
    </row>
    <row r="266" spans="1:5" s="40" customFormat="1" ht="15.75" customHeight="1" x14ac:dyDescent="0.2">
      <c r="A266" s="130">
        <v>4</v>
      </c>
      <c r="B266" s="161" t="s">
        <v>288</v>
      </c>
      <c r="C266" s="166">
        <v>2000</v>
      </c>
      <c r="D266" s="166"/>
      <c r="E266" s="80"/>
    </row>
    <row r="267" spans="1:5" s="40" customFormat="1" ht="15.75" customHeight="1" x14ac:dyDescent="0.2">
      <c r="A267" s="130">
        <v>5</v>
      </c>
      <c r="B267" s="161" t="s">
        <v>266</v>
      </c>
      <c r="C267" s="166"/>
      <c r="D267" s="166"/>
      <c r="E267" s="80"/>
    </row>
    <row r="268" spans="1:5" s="40" customFormat="1" ht="15.75" customHeight="1" x14ac:dyDescent="0.2">
      <c r="A268" s="130">
        <v>6</v>
      </c>
      <c r="B268" s="161" t="s">
        <v>289</v>
      </c>
      <c r="C268" s="166">
        <v>1971</v>
      </c>
      <c r="D268" s="166"/>
      <c r="E268" s="80"/>
    </row>
    <row r="269" spans="1:5" s="40" customFormat="1" ht="18.75" customHeight="1" x14ac:dyDescent="0.2">
      <c r="A269" s="159"/>
      <c r="B269" s="128" t="s">
        <v>290</v>
      </c>
      <c r="C269" s="159"/>
      <c r="D269" s="159"/>
      <c r="E269" s="159"/>
    </row>
    <row r="270" spans="1:5" s="40" customFormat="1" ht="20.25" customHeight="1" x14ac:dyDescent="0.2">
      <c r="A270" s="130">
        <v>1</v>
      </c>
      <c r="B270" s="161" t="s">
        <v>291</v>
      </c>
      <c r="C270" s="166">
        <v>2017</v>
      </c>
      <c r="D270" s="166">
        <v>267561</v>
      </c>
      <c r="E270" s="80"/>
    </row>
    <row r="271" spans="1:5" s="40" customFormat="1" ht="16.5" customHeight="1" x14ac:dyDescent="0.2">
      <c r="A271" s="159"/>
      <c r="B271" s="128" t="s">
        <v>292</v>
      </c>
      <c r="C271" s="159"/>
      <c r="D271" s="159"/>
      <c r="E271" s="159"/>
    </row>
    <row r="272" spans="1:5" s="40" customFormat="1" ht="16.5" customHeight="1" x14ac:dyDescent="0.2">
      <c r="A272" s="167">
        <v>1</v>
      </c>
      <c r="B272" s="161" t="s">
        <v>293</v>
      </c>
      <c r="C272" s="166">
        <v>1985</v>
      </c>
      <c r="D272" s="176"/>
      <c r="E272" s="80"/>
    </row>
    <row r="273" spans="1:5" s="40" customFormat="1" ht="16.5" customHeight="1" x14ac:dyDescent="0.2">
      <c r="A273" s="167">
        <v>2</v>
      </c>
      <c r="B273" s="161" t="s">
        <v>294</v>
      </c>
      <c r="C273" s="166">
        <v>1990</v>
      </c>
      <c r="D273" s="166"/>
      <c r="E273" s="80"/>
    </row>
    <row r="274" spans="1:5" s="155" customFormat="1" ht="21" customHeight="1" x14ac:dyDescent="0.2">
      <c r="A274" s="177" t="s">
        <v>295</v>
      </c>
      <c r="B274" s="177"/>
      <c r="C274" s="178"/>
      <c r="D274" s="82">
        <f>SUM(D141:D273)</f>
        <v>790557575</v>
      </c>
      <c r="E274" s="82"/>
    </row>
    <row r="275" spans="1:5" s="155" customFormat="1" ht="19.5" customHeight="1" x14ac:dyDescent="0.2">
      <c r="A275" s="177" t="s">
        <v>296</v>
      </c>
      <c r="B275" s="177"/>
      <c r="C275" s="178"/>
      <c r="D275" s="83">
        <f>D274+D139</f>
        <v>1040093420</v>
      </c>
      <c r="E275" s="83"/>
    </row>
    <row r="276" spans="1:5" ht="57.75" customHeight="1" x14ac:dyDescent="0.25">
      <c r="A276" s="119" t="s">
        <v>584</v>
      </c>
      <c r="B276" s="119"/>
      <c r="C276" s="119"/>
      <c r="D276" s="119"/>
      <c r="E276" s="119"/>
    </row>
  </sheetData>
  <mergeCells count="5">
    <mergeCell ref="A276:E276"/>
    <mergeCell ref="C1:E1"/>
    <mergeCell ref="A274:B274"/>
    <mergeCell ref="A275:B275"/>
    <mergeCell ref="A2:E2"/>
  </mergeCells>
  <pageMargins left="0.24" right="0.2" top="0.17" bottom="0.2" header="0.17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workbookViewId="0">
      <selection activeCell="B9" sqref="B9"/>
    </sheetView>
  </sheetViews>
  <sheetFormatPr defaultRowHeight="16.5" x14ac:dyDescent="0.3"/>
  <cols>
    <col min="1" max="1" width="4.42578125" style="45" customWidth="1"/>
    <col min="2" max="2" width="41.85546875" style="45" customWidth="1"/>
    <col min="3" max="3" width="13.5703125" style="45" customWidth="1"/>
    <col min="4" max="4" width="11.140625" style="45" customWidth="1"/>
    <col min="5" max="5" width="11.85546875" style="45" customWidth="1"/>
    <col min="6" max="6" width="9.140625" style="45"/>
    <col min="7" max="7" width="7.7109375" style="45" customWidth="1"/>
    <col min="8" max="212" width="9.140625" style="45"/>
    <col min="213" max="213" width="4.42578125" style="45" customWidth="1"/>
    <col min="214" max="214" width="45.140625" style="45" customWidth="1"/>
    <col min="215" max="215" width="39.140625" style="45" customWidth="1"/>
    <col min="216" max="216" width="15.140625" style="45" customWidth="1"/>
    <col min="217" max="468" width="9.140625" style="45"/>
    <col min="469" max="469" width="4.42578125" style="45" customWidth="1"/>
    <col min="470" max="470" width="45.140625" style="45" customWidth="1"/>
    <col min="471" max="471" width="39.140625" style="45" customWidth="1"/>
    <col min="472" max="472" width="15.140625" style="45" customWidth="1"/>
    <col min="473" max="724" width="9.140625" style="45"/>
    <col min="725" max="725" width="4.42578125" style="45" customWidth="1"/>
    <col min="726" max="726" width="45.140625" style="45" customWidth="1"/>
    <col min="727" max="727" width="39.140625" style="45" customWidth="1"/>
    <col min="728" max="728" width="15.140625" style="45" customWidth="1"/>
    <col min="729" max="980" width="9.140625" style="45"/>
    <col min="981" max="981" width="4.42578125" style="45" customWidth="1"/>
    <col min="982" max="982" width="45.140625" style="45" customWidth="1"/>
    <col min="983" max="983" width="39.140625" style="45" customWidth="1"/>
    <col min="984" max="984" width="15.140625" style="45" customWidth="1"/>
    <col min="985" max="1236" width="9.140625" style="45"/>
    <col min="1237" max="1237" width="4.42578125" style="45" customWidth="1"/>
    <col min="1238" max="1238" width="45.140625" style="45" customWidth="1"/>
    <col min="1239" max="1239" width="39.140625" style="45" customWidth="1"/>
    <col min="1240" max="1240" width="15.140625" style="45" customWidth="1"/>
    <col min="1241" max="1492" width="9.140625" style="45"/>
    <col min="1493" max="1493" width="4.42578125" style="45" customWidth="1"/>
    <col min="1494" max="1494" width="45.140625" style="45" customWidth="1"/>
    <col min="1495" max="1495" width="39.140625" style="45" customWidth="1"/>
    <col min="1496" max="1496" width="15.140625" style="45" customWidth="1"/>
    <col min="1497" max="1748" width="9.140625" style="45"/>
    <col min="1749" max="1749" width="4.42578125" style="45" customWidth="1"/>
    <col min="1750" max="1750" width="45.140625" style="45" customWidth="1"/>
    <col min="1751" max="1751" width="39.140625" style="45" customWidth="1"/>
    <col min="1752" max="1752" width="15.140625" style="45" customWidth="1"/>
    <col min="1753" max="2004" width="9.140625" style="45"/>
    <col min="2005" max="2005" width="4.42578125" style="45" customWidth="1"/>
    <col min="2006" max="2006" width="45.140625" style="45" customWidth="1"/>
    <col min="2007" max="2007" width="39.140625" style="45" customWidth="1"/>
    <col min="2008" max="2008" width="15.140625" style="45" customWidth="1"/>
    <col min="2009" max="2260" width="9.140625" style="45"/>
    <col min="2261" max="2261" width="4.42578125" style="45" customWidth="1"/>
    <col min="2262" max="2262" width="45.140625" style="45" customWidth="1"/>
    <col min="2263" max="2263" width="39.140625" style="45" customWidth="1"/>
    <col min="2264" max="2264" width="15.140625" style="45" customWidth="1"/>
    <col min="2265" max="2516" width="9.140625" style="45"/>
    <col min="2517" max="2517" width="4.42578125" style="45" customWidth="1"/>
    <col min="2518" max="2518" width="45.140625" style="45" customWidth="1"/>
    <col min="2519" max="2519" width="39.140625" style="45" customWidth="1"/>
    <col min="2520" max="2520" width="15.140625" style="45" customWidth="1"/>
    <col min="2521" max="2772" width="9.140625" style="45"/>
    <col min="2773" max="2773" width="4.42578125" style="45" customWidth="1"/>
    <col min="2774" max="2774" width="45.140625" style="45" customWidth="1"/>
    <col min="2775" max="2775" width="39.140625" style="45" customWidth="1"/>
    <col min="2776" max="2776" width="15.140625" style="45" customWidth="1"/>
    <col min="2777" max="3028" width="9.140625" style="45"/>
    <col min="3029" max="3029" width="4.42578125" style="45" customWidth="1"/>
    <col min="3030" max="3030" width="45.140625" style="45" customWidth="1"/>
    <col min="3031" max="3031" width="39.140625" style="45" customWidth="1"/>
    <col min="3032" max="3032" width="15.140625" style="45" customWidth="1"/>
    <col min="3033" max="3284" width="9.140625" style="45"/>
    <col min="3285" max="3285" width="4.42578125" style="45" customWidth="1"/>
    <col min="3286" max="3286" width="45.140625" style="45" customWidth="1"/>
    <col min="3287" max="3287" width="39.140625" style="45" customWidth="1"/>
    <col min="3288" max="3288" width="15.140625" style="45" customWidth="1"/>
    <col min="3289" max="3540" width="9.140625" style="45"/>
    <col min="3541" max="3541" width="4.42578125" style="45" customWidth="1"/>
    <col min="3542" max="3542" width="45.140625" style="45" customWidth="1"/>
    <col min="3543" max="3543" width="39.140625" style="45" customWidth="1"/>
    <col min="3544" max="3544" width="15.140625" style="45" customWidth="1"/>
    <col min="3545" max="3796" width="9.140625" style="45"/>
    <col min="3797" max="3797" width="4.42578125" style="45" customWidth="1"/>
    <col min="3798" max="3798" width="45.140625" style="45" customWidth="1"/>
    <col min="3799" max="3799" width="39.140625" style="45" customWidth="1"/>
    <col min="3800" max="3800" width="15.140625" style="45" customWidth="1"/>
    <col min="3801" max="4052" width="9.140625" style="45"/>
    <col min="4053" max="4053" width="4.42578125" style="45" customWidth="1"/>
    <col min="4054" max="4054" width="45.140625" style="45" customWidth="1"/>
    <col min="4055" max="4055" width="39.140625" style="45" customWidth="1"/>
    <col min="4056" max="4056" width="15.140625" style="45" customWidth="1"/>
    <col min="4057" max="4308" width="9.140625" style="45"/>
    <col min="4309" max="4309" width="4.42578125" style="45" customWidth="1"/>
    <col min="4310" max="4310" width="45.140625" style="45" customWidth="1"/>
    <col min="4311" max="4311" width="39.140625" style="45" customWidth="1"/>
    <col min="4312" max="4312" width="15.140625" style="45" customWidth="1"/>
    <col min="4313" max="4564" width="9.140625" style="45"/>
    <col min="4565" max="4565" width="4.42578125" style="45" customWidth="1"/>
    <col min="4566" max="4566" width="45.140625" style="45" customWidth="1"/>
    <col min="4567" max="4567" width="39.140625" style="45" customWidth="1"/>
    <col min="4568" max="4568" width="15.140625" style="45" customWidth="1"/>
    <col min="4569" max="4820" width="9.140625" style="45"/>
    <col min="4821" max="4821" width="4.42578125" style="45" customWidth="1"/>
    <col min="4822" max="4822" width="45.140625" style="45" customWidth="1"/>
    <col min="4823" max="4823" width="39.140625" style="45" customWidth="1"/>
    <col min="4824" max="4824" width="15.140625" style="45" customWidth="1"/>
    <col min="4825" max="5076" width="9.140625" style="45"/>
    <col min="5077" max="5077" width="4.42578125" style="45" customWidth="1"/>
    <col min="5078" max="5078" width="45.140625" style="45" customWidth="1"/>
    <col min="5079" max="5079" width="39.140625" style="45" customWidth="1"/>
    <col min="5080" max="5080" width="15.140625" style="45" customWidth="1"/>
    <col min="5081" max="5332" width="9.140625" style="45"/>
    <col min="5333" max="5333" width="4.42578125" style="45" customWidth="1"/>
    <col min="5334" max="5334" width="45.140625" style="45" customWidth="1"/>
    <col min="5335" max="5335" width="39.140625" style="45" customWidth="1"/>
    <col min="5336" max="5336" width="15.140625" style="45" customWidth="1"/>
    <col min="5337" max="5588" width="9.140625" style="45"/>
    <col min="5589" max="5589" width="4.42578125" style="45" customWidth="1"/>
    <col min="5590" max="5590" width="45.140625" style="45" customWidth="1"/>
    <col min="5591" max="5591" width="39.140625" style="45" customWidth="1"/>
    <col min="5592" max="5592" width="15.140625" style="45" customWidth="1"/>
    <col min="5593" max="5844" width="9.140625" style="45"/>
    <col min="5845" max="5845" width="4.42578125" style="45" customWidth="1"/>
    <col min="5846" max="5846" width="45.140625" style="45" customWidth="1"/>
    <col min="5847" max="5847" width="39.140625" style="45" customWidth="1"/>
    <col min="5848" max="5848" width="15.140625" style="45" customWidth="1"/>
    <col min="5849" max="6100" width="9.140625" style="45"/>
    <col min="6101" max="6101" width="4.42578125" style="45" customWidth="1"/>
    <col min="6102" max="6102" width="45.140625" style="45" customWidth="1"/>
    <col min="6103" max="6103" width="39.140625" style="45" customWidth="1"/>
    <col min="6104" max="6104" width="15.140625" style="45" customWidth="1"/>
    <col min="6105" max="6356" width="9.140625" style="45"/>
    <col min="6357" max="6357" width="4.42578125" style="45" customWidth="1"/>
    <col min="6358" max="6358" width="45.140625" style="45" customWidth="1"/>
    <col min="6359" max="6359" width="39.140625" style="45" customWidth="1"/>
    <col min="6360" max="6360" width="15.140625" style="45" customWidth="1"/>
    <col min="6361" max="6612" width="9.140625" style="45"/>
    <col min="6613" max="6613" width="4.42578125" style="45" customWidth="1"/>
    <col min="6614" max="6614" width="45.140625" style="45" customWidth="1"/>
    <col min="6615" max="6615" width="39.140625" style="45" customWidth="1"/>
    <col min="6616" max="6616" width="15.140625" style="45" customWidth="1"/>
    <col min="6617" max="6868" width="9.140625" style="45"/>
    <col min="6869" max="6869" width="4.42578125" style="45" customWidth="1"/>
    <col min="6870" max="6870" width="45.140625" style="45" customWidth="1"/>
    <col min="6871" max="6871" width="39.140625" style="45" customWidth="1"/>
    <col min="6872" max="6872" width="15.140625" style="45" customWidth="1"/>
    <col min="6873" max="7124" width="9.140625" style="45"/>
    <col min="7125" max="7125" width="4.42578125" style="45" customWidth="1"/>
    <col min="7126" max="7126" width="45.140625" style="45" customWidth="1"/>
    <col min="7127" max="7127" width="39.140625" style="45" customWidth="1"/>
    <col min="7128" max="7128" width="15.140625" style="45" customWidth="1"/>
    <col min="7129" max="7380" width="9.140625" style="45"/>
    <col min="7381" max="7381" width="4.42578125" style="45" customWidth="1"/>
    <col min="7382" max="7382" width="45.140625" style="45" customWidth="1"/>
    <col min="7383" max="7383" width="39.140625" style="45" customWidth="1"/>
    <col min="7384" max="7384" width="15.140625" style="45" customWidth="1"/>
    <col min="7385" max="7636" width="9.140625" style="45"/>
    <col min="7637" max="7637" width="4.42578125" style="45" customWidth="1"/>
    <col min="7638" max="7638" width="45.140625" style="45" customWidth="1"/>
    <col min="7639" max="7639" width="39.140625" style="45" customWidth="1"/>
    <col min="7640" max="7640" width="15.140625" style="45" customWidth="1"/>
    <col min="7641" max="7892" width="9.140625" style="45"/>
    <col min="7893" max="7893" width="4.42578125" style="45" customWidth="1"/>
    <col min="7894" max="7894" width="45.140625" style="45" customWidth="1"/>
    <col min="7895" max="7895" width="39.140625" style="45" customWidth="1"/>
    <col min="7896" max="7896" width="15.140625" style="45" customWidth="1"/>
    <col min="7897" max="8148" width="9.140625" style="45"/>
    <col min="8149" max="8149" width="4.42578125" style="45" customWidth="1"/>
    <col min="8150" max="8150" width="45.140625" style="45" customWidth="1"/>
    <col min="8151" max="8151" width="39.140625" style="45" customWidth="1"/>
    <col min="8152" max="8152" width="15.140625" style="45" customWidth="1"/>
    <col min="8153" max="8404" width="9.140625" style="45"/>
    <col min="8405" max="8405" width="4.42578125" style="45" customWidth="1"/>
    <col min="8406" max="8406" width="45.140625" style="45" customWidth="1"/>
    <col min="8407" max="8407" width="39.140625" style="45" customWidth="1"/>
    <col min="8408" max="8408" width="15.140625" style="45" customWidth="1"/>
    <col min="8409" max="8660" width="9.140625" style="45"/>
    <col min="8661" max="8661" width="4.42578125" style="45" customWidth="1"/>
    <col min="8662" max="8662" width="45.140625" style="45" customWidth="1"/>
    <col min="8663" max="8663" width="39.140625" style="45" customWidth="1"/>
    <col min="8664" max="8664" width="15.140625" style="45" customWidth="1"/>
    <col min="8665" max="8916" width="9.140625" style="45"/>
    <col min="8917" max="8917" width="4.42578125" style="45" customWidth="1"/>
    <col min="8918" max="8918" width="45.140625" style="45" customWidth="1"/>
    <col min="8919" max="8919" width="39.140625" style="45" customWidth="1"/>
    <col min="8920" max="8920" width="15.140625" style="45" customWidth="1"/>
    <col min="8921" max="9172" width="9.140625" style="45"/>
    <col min="9173" max="9173" width="4.42578125" style="45" customWidth="1"/>
    <col min="9174" max="9174" width="45.140625" style="45" customWidth="1"/>
    <col min="9175" max="9175" width="39.140625" style="45" customWidth="1"/>
    <col min="9176" max="9176" width="15.140625" style="45" customWidth="1"/>
    <col min="9177" max="9428" width="9.140625" style="45"/>
    <col min="9429" max="9429" width="4.42578125" style="45" customWidth="1"/>
    <col min="9430" max="9430" width="45.140625" style="45" customWidth="1"/>
    <col min="9431" max="9431" width="39.140625" style="45" customWidth="1"/>
    <col min="9432" max="9432" width="15.140625" style="45" customWidth="1"/>
    <col min="9433" max="9684" width="9.140625" style="45"/>
    <col min="9685" max="9685" width="4.42578125" style="45" customWidth="1"/>
    <col min="9686" max="9686" width="45.140625" style="45" customWidth="1"/>
    <col min="9687" max="9687" width="39.140625" style="45" customWidth="1"/>
    <col min="9688" max="9688" width="15.140625" style="45" customWidth="1"/>
    <col min="9689" max="9940" width="9.140625" style="45"/>
    <col min="9941" max="9941" width="4.42578125" style="45" customWidth="1"/>
    <col min="9942" max="9942" width="45.140625" style="45" customWidth="1"/>
    <col min="9943" max="9943" width="39.140625" style="45" customWidth="1"/>
    <col min="9944" max="9944" width="15.140625" style="45" customWidth="1"/>
    <col min="9945" max="10196" width="9.140625" style="45"/>
    <col min="10197" max="10197" width="4.42578125" style="45" customWidth="1"/>
    <col min="10198" max="10198" width="45.140625" style="45" customWidth="1"/>
    <col min="10199" max="10199" width="39.140625" style="45" customWidth="1"/>
    <col min="10200" max="10200" width="15.140625" style="45" customWidth="1"/>
    <col min="10201" max="10452" width="9.140625" style="45"/>
    <col min="10453" max="10453" width="4.42578125" style="45" customWidth="1"/>
    <col min="10454" max="10454" width="45.140625" style="45" customWidth="1"/>
    <col min="10455" max="10455" width="39.140625" style="45" customWidth="1"/>
    <col min="10456" max="10456" width="15.140625" style="45" customWidth="1"/>
    <col min="10457" max="10708" width="9.140625" style="45"/>
    <col min="10709" max="10709" width="4.42578125" style="45" customWidth="1"/>
    <col min="10710" max="10710" width="45.140625" style="45" customWidth="1"/>
    <col min="10711" max="10711" width="39.140625" style="45" customWidth="1"/>
    <col min="10712" max="10712" width="15.140625" style="45" customWidth="1"/>
    <col min="10713" max="10964" width="9.140625" style="45"/>
    <col min="10965" max="10965" width="4.42578125" style="45" customWidth="1"/>
    <col min="10966" max="10966" width="45.140625" style="45" customWidth="1"/>
    <col min="10967" max="10967" width="39.140625" style="45" customWidth="1"/>
    <col min="10968" max="10968" width="15.140625" style="45" customWidth="1"/>
    <col min="10969" max="11220" width="9.140625" style="45"/>
    <col min="11221" max="11221" width="4.42578125" style="45" customWidth="1"/>
    <col min="11222" max="11222" width="45.140625" style="45" customWidth="1"/>
    <col min="11223" max="11223" width="39.140625" style="45" customWidth="1"/>
    <col min="11224" max="11224" width="15.140625" style="45" customWidth="1"/>
    <col min="11225" max="11476" width="9.140625" style="45"/>
    <col min="11477" max="11477" width="4.42578125" style="45" customWidth="1"/>
    <col min="11478" max="11478" width="45.140625" style="45" customWidth="1"/>
    <col min="11479" max="11479" width="39.140625" style="45" customWidth="1"/>
    <col min="11480" max="11480" width="15.140625" style="45" customWidth="1"/>
    <col min="11481" max="11732" width="9.140625" style="45"/>
    <col min="11733" max="11733" width="4.42578125" style="45" customWidth="1"/>
    <col min="11734" max="11734" width="45.140625" style="45" customWidth="1"/>
    <col min="11735" max="11735" width="39.140625" style="45" customWidth="1"/>
    <col min="11736" max="11736" width="15.140625" style="45" customWidth="1"/>
    <col min="11737" max="11988" width="9.140625" style="45"/>
    <col min="11989" max="11989" width="4.42578125" style="45" customWidth="1"/>
    <col min="11990" max="11990" width="45.140625" style="45" customWidth="1"/>
    <col min="11991" max="11991" width="39.140625" style="45" customWidth="1"/>
    <col min="11992" max="11992" width="15.140625" style="45" customWidth="1"/>
    <col min="11993" max="12244" width="9.140625" style="45"/>
    <col min="12245" max="12245" width="4.42578125" style="45" customWidth="1"/>
    <col min="12246" max="12246" width="45.140625" style="45" customWidth="1"/>
    <col min="12247" max="12247" width="39.140625" style="45" customWidth="1"/>
    <col min="12248" max="12248" width="15.140625" style="45" customWidth="1"/>
    <col min="12249" max="12500" width="9.140625" style="45"/>
    <col min="12501" max="12501" width="4.42578125" style="45" customWidth="1"/>
    <col min="12502" max="12502" width="45.140625" style="45" customWidth="1"/>
    <col min="12503" max="12503" width="39.140625" style="45" customWidth="1"/>
    <col min="12504" max="12504" width="15.140625" style="45" customWidth="1"/>
    <col min="12505" max="12756" width="9.140625" style="45"/>
    <col min="12757" max="12757" width="4.42578125" style="45" customWidth="1"/>
    <col min="12758" max="12758" width="45.140625" style="45" customWidth="1"/>
    <col min="12759" max="12759" width="39.140625" style="45" customWidth="1"/>
    <col min="12760" max="12760" width="15.140625" style="45" customWidth="1"/>
    <col min="12761" max="13012" width="9.140625" style="45"/>
    <col min="13013" max="13013" width="4.42578125" style="45" customWidth="1"/>
    <col min="13014" max="13014" width="45.140625" style="45" customWidth="1"/>
    <col min="13015" max="13015" width="39.140625" style="45" customWidth="1"/>
    <col min="13016" max="13016" width="15.140625" style="45" customWidth="1"/>
    <col min="13017" max="13268" width="9.140625" style="45"/>
    <col min="13269" max="13269" width="4.42578125" style="45" customWidth="1"/>
    <col min="13270" max="13270" width="45.140625" style="45" customWidth="1"/>
    <col min="13271" max="13271" width="39.140625" style="45" customWidth="1"/>
    <col min="13272" max="13272" width="15.140625" style="45" customWidth="1"/>
    <col min="13273" max="13524" width="9.140625" style="45"/>
    <col min="13525" max="13525" width="4.42578125" style="45" customWidth="1"/>
    <col min="13526" max="13526" width="45.140625" style="45" customWidth="1"/>
    <col min="13527" max="13527" width="39.140625" style="45" customWidth="1"/>
    <col min="13528" max="13528" width="15.140625" style="45" customWidth="1"/>
    <col min="13529" max="13780" width="9.140625" style="45"/>
    <col min="13781" max="13781" width="4.42578125" style="45" customWidth="1"/>
    <col min="13782" max="13782" width="45.140625" style="45" customWidth="1"/>
    <col min="13783" max="13783" width="39.140625" style="45" customWidth="1"/>
    <col min="13784" max="13784" width="15.140625" style="45" customWidth="1"/>
    <col min="13785" max="14036" width="9.140625" style="45"/>
    <col min="14037" max="14037" width="4.42578125" style="45" customWidth="1"/>
    <col min="14038" max="14038" width="45.140625" style="45" customWidth="1"/>
    <col min="14039" max="14039" width="39.140625" style="45" customWidth="1"/>
    <col min="14040" max="14040" width="15.140625" style="45" customWidth="1"/>
    <col min="14041" max="14292" width="9.140625" style="45"/>
    <col min="14293" max="14293" width="4.42578125" style="45" customWidth="1"/>
    <col min="14294" max="14294" width="45.140625" style="45" customWidth="1"/>
    <col min="14295" max="14295" width="39.140625" style="45" customWidth="1"/>
    <col min="14296" max="14296" width="15.140625" style="45" customWidth="1"/>
    <col min="14297" max="14548" width="9.140625" style="45"/>
    <col min="14549" max="14549" width="4.42578125" style="45" customWidth="1"/>
    <col min="14550" max="14550" width="45.140625" style="45" customWidth="1"/>
    <col min="14551" max="14551" width="39.140625" style="45" customWidth="1"/>
    <col min="14552" max="14552" width="15.140625" style="45" customWidth="1"/>
    <col min="14553" max="14804" width="9.140625" style="45"/>
    <col min="14805" max="14805" width="4.42578125" style="45" customWidth="1"/>
    <col min="14806" max="14806" width="45.140625" style="45" customWidth="1"/>
    <col min="14807" max="14807" width="39.140625" style="45" customWidth="1"/>
    <col min="14808" max="14808" width="15.140625" style="45" customWidth="1"/>
    <col min="14809" max="15060" width="9.140625" style="45"/>
    <col min="15061" max="15061" width="4.42578125" style="45" customWidth="1"/>
    <col min="15062" max="15062" width="45.140625" style="45" customWidth="1"/>
    <col min="15063" max="15063" width="39.140625" style="45" customWidth="1"/>
    <col min="15064" max="15064" width="15.140625" style="45" customWidth="1"/>
    <col min="15065" max="15316" width="9.140625" style="45"/>
    <col min="15317" max="15317" width="4.42578125" style="45" customWidth="1"/>
    <col min="15318" max="15318" width="45.140625" style="45" customWidth="1"/>
    <col min="15319" max="15319" width="39.140625" style="45" customWidth="1"/>
    <col min="15320" max="15320" width="15.140625" style="45" customWidth="1"/>
    <col min="15321" max="15572" width="9.140625" style="45"/>
    <col min="15573" max="15573" width="4.42578125" style="45" customWidth="1"/>
    <col min="15574" max="15574" width="45.140625" style="45" customWidth="1"/>
    <col min="15575" max="15575" width="39.140625" style="45" customWidth="1"/>
    <col min="15576" max="15576" width="15.140625" style="45" customWidth="1"/>
    <col min="15577" max="15828" width="9.140625" style="45"/>
    <col min="15829" max="15829" width="4.42578125" style="45" customWidth="1"/>
    <col min="15830" max="15830" width="45.140625" style="45" customWidth="1"/>
    <col min="15831" max="15831" width="39.140625" style="45" customWidth="1"/>
    <col min="15832" max="15832" width="15.140625" style="45" customWidth="1"/>
    <col min="15833" max="16384" width="9.140625" style="45"/>
  </cols>
  <sheetData>
    <row r="1" spans="1:7" ht="49.5" customHeight="1" x14ac:dyDescent="0.3">
      <c r="A1" s="44"/>
      <c r="C1" s="121"/>
      <c r="D1" s="122" t="s">
        <v>586</v>
      </c>
      <c r="E1" s="122"/>
      <c r="F1" s="122"/>
      <c r="G1" s="122"/>
    </row>
    <row r="2" spans="1:7" ht="66.75" customHeight="1" x14ac:dyDescent="0.3">
      <c r="A2" s="127" t="s">
        <v>588</v>
      </c>
      <c r="B2" s="127"/>
      <c r="C2" s="127"/>
      <c r="D2" s="127"/>
      <c r="E2" s="127"/>
      <c r="F2" s="127"/>
      <c r="G2" s="127"/>
    </row>
    <row r="3" spans="1:7" s="51" customFormat="1" ht="22.5" customHeight="1" x14ac:dyDescent="0.25">
      <c r="A3" s="109"/>
      <c r="B3" s="112" t="s">
        <v>297</v>
      </c>
      <c r="C3" s="101" t="s">
        <v>3</v>
      </c>
      <c r="D3" s="102"/>
      <c r="E3" s="103"/>
      <c r="F3" s="97" t="s">
        <v>485</v>
      </c>
      <c r="G3" s="98"/>
    </row>
    <row r="4" spans="1:7" s="51" customFormat="1" ht="18.75" customHeight="1" x14ac:dyDescent="0.25">
      <c r="A4" s="110"/>
      <c r="B4" s="113"/>
      <c r="C4" s="104" t="s">
        <v>298</v>
      </c>
      <c r="D4" s="105"/>
      <c r="E4" s="106"/>
      <c r="F4" s="123"/>
      <c r="G4" s="124"/>
    </row>
    <row r="5" spans="1:7" s="51" customFormat="1" ht="22.5" customHeight="1" x14ac:dyDescent="0.25">
      <c r="A5" s="111"/>
      <c r="B5" s="114"/>
      <c r="C5" s="58" t="s">
        <v>17</v>
      </c>
      <c r="D5" s="64" t="s">
        <v>471</v>
      </c>
      <c r="E5" s="64" t="s">
        <v>472</v>
      </c>
      <c r="F5" s="99"/>
      <c r="G5" s="100"/>
    </row>
    <row r="6" spans="1:7" s="50" customFormat="1" ht="24" customHeight="1" x14ac:dyDescent="0.25">
      <c r="A6" s="37">
        <v>1</v>
      </c>
      <c r="B6" s="59" t="s">
        <v>299</v>
      </c>
      <c r="C6" s="53">
        <v>29251504</v>
      </c>
      <c r="D6" s="47">
        <f>C6*5/100</f>
        <v>1462575.2</v>
      </c>
      <c r="E6" s="46">
        <f>C6-D6</f>
        <v>27788928.800000001</v>
      </c>
      <c r="F6" s="95"/>
      <c r="G6" s="96"/>
    </row>
    <row r="7" spans="1:7" s="50" customFormat="1" ht="45.75" customHeight="1" x14ac:dyDescent="0.25">
      <c r="A7" s="37">
        <v>2</v>
      </c>
      <c r="B7" s="59" t="s">
        <v>300</v>
      </c>
      <c r="C7" s="54">
        <v>10384078</v>
      </c>
      <c r="D7" s="47">
        <f t="shared" ref="D7:D19" si="0">C7*5/100</f>
        <v>519203.9</v>
      </c>
      <c r="E7" s="46">
        <f t="shared" ref="E7:E19" si="1">C7-D7</f>
        <v>9864874.0999999996</v>
      </c>
      <c r="F7" s="95"/>
      <c r="G7" s="96"/>
    </row>
    <row r="8" spans="1:7" s="50" customFormat="1" ht="28.5" customHeight="1" x14ac:dyDescent="0.25">
      <c r="A8" s="37">
        <v>3</v>
      </c>
      <c r="B8" s="59" t="s">
        <v>24</v>
      </c>
      <c r="C8" s="55">
        <v>14273579</v>
      </c>
      <c r="D8" s="47">
        <f t="shared" si="0"/>
        <v>713678.95</v>
      </c>
      <c r="E8" s="46">
        <f t="shared" si="1"/>
        <v>13559900.050000001</v>
      </c>
      <c r="F8" s="95"/>
      <c r="G8" s="96"/>
    </row>
    <row r="9" spans="1:7" s="50" customFormat="1" ht="30.75" customHeight="1" x14ac:dyDescent="0.25">
      <c r="A9" s="37">
        <v>4</v>
      </c>
      <c r="B9" s="59" t="s">
        <v>25</v>
      </c>
      <c r="C9" s="55">
        <v>645884</v>
      </c>
      <c r="D9" s="47">
        <f t="shared" si="0"/>
        <v>32294.2</v>
      </c>
      <c r="E9" s="46">
        <f t="shared" si="1"/>
        <v>613589.80000000005</v>
      </c>
      <c r="F9" s="95"/>
      <c r="G9" s="96"/>
    </row>
    <row r="10" spans="1:7" s="50" customFormat="1" ht="30" customHeight="1" x14ac:dyDescent="0.25">
      <c r="A10" s="37">
        <v>5</v>
      </c>
      <c r="B10" s="59" t="s">
        <v>26</v>
      </c>
      <c r="C10" s="56">
        <v>8607720</v>
      </c>
      <c r="D10" s="47">
        <f t="shared" si="0"/>
        <v>430386</v>
      </c>
      <c r="E10" s="46">
        <f t="shared" si="1"/>
        <v>8177334</v>
      </c>
      <c r="F10" s="95"/>
      <c r="G10" s="96"/>
    </row>
    <row r="11" spans="1:7" s="50" customFormat="1" ht="36.75" customHeight="1" x14ac:dyDescent="0.25">
      <c r="A11" s="37">
        <v>6</v>
      </c>
      <c r="B11" s="49" t="s">
        <v>27</v>
      </c>
      <c r="C11" s="56">
        <v>15928648</v>
      </c>
      <c r="D11" s="47">
        <f t="shared" si="0"/>
        <v>796432.4</v>
      </c>
      <c r="E11" s="46">
        <f t="shared" si="1"/>
        <v>15132215.6</v>
      </c>
      <c r="F11" s="95"/>
      <c r="G11" s="96"/>
    </row>
    <row r="12" spans="1:7" s="50" customFormat="1" ht="35.25" customHeight="1" x14ac:dyDescent="0.25">
      <c r="A12" s="37">
        <v>7</v>
      </c>
      <c r="B12" s="49" t="s">
        <v>28</v>
      </c>
      <c r="C12" s="56">
        <v>11475931</v>
      </c>
      <c r="D12" s="47">
        <f t="shared" si="0"/>
        <v>573796.55000000005</v>
      </c>
      <c r="E12" s="46">
        <f t="shared" si="1"/>
        <v>10902134.449999999</v>
      </c>
      <c r="F12" s="95"/>
      <c r="G12" s="96"/>
    </row>
    <row r="13" spans="1:7" s="50" customFormat="1" ht="40.5" customHeight="1" x14ac:dyDescent="0.25">
      <c r="A13" s="37">
        <v>8</v>
      </c>
      <c r="B13" s="49" t="s">
        <v>29</v>
      </c>
      <c r="C13" s="56">
        <v>49583124</v>
      </c>
      <c r="D13" s="47">
        <f t="shared" si="0"/>
        <v>2479156.2000000002</v>
      </c>
      <c r="E13" s="46">
        <f t="shared" si="1"/>
        <v>47103967.799999997</v>
      </c>
      <c r="F13" s="95"/>
      <c r="G13" s="96"/>
    </row>
    <row r="14" spans="1:7" s="50" customFormat="1" ht="42" customHeight="1" x14ac:dyDescent="0.25">
      <c r="A14" s="37">
        <v>9</v>
      </c>
      <c r="B14" s="49" t="s">
        <v>30</v>
      </c>
      <c r="C14" s="56">
        <v>6936791</v>
      </c>
      <c r="D14" s="47">
        <f t="shared" si="0"/>
        <v>346839.55</v>
      </c>
      <c r="E14" s="46">
        <f t="shared" si="1"/>
        <v>6589951.4500000002</v>
      </c>
      <c r="F14" s="95"/>
      <c r="G14" s="96"/>
    </row>
    <row r="15" spans="1:7" s="50" customFormat="1" ht="42.75" customHeight="1" x14ac:dyDescent="0.25">
      <c r="A15" s="37">
        <v>10</v>
      </c>
      <c r="B15" s="49" t="s">
        <v>31</v>
      </c>
      <c r="C15" s="56">
        <v>18268510</v>
      </c>
      <c r="D15" s="47">
        <f t="shared" si="0"/>
        <v>913425.5</v>
      </c>
      <c r="E15" s="46">
        <f t="shared" si="1"/>
        <v>17355084.5</v>
      </c>
      <c r="F15" s="95"/>
      <c r="G15" s="96"/>
    </row>
    <row r="16" spans="1:7" s="50" customFormat="1" ht="43.5" customHeight="1" x14ac:dyDescent="0.25">
      <c r="A16" s="37">
        <v>11</v>
      </c>
      <c r="B16" s="49" t="s">
        <v>32</v>
      </c>
      <c r="C16" s="56">
        <v>11757515</v>
      </c>
      <c r="D16" s="47">
        <f t="shared" si="0"/>
        <v>587875.75</v>
      </c>
      <c r="E16" s="46">
        <f t="shared" si="1"/>
        <v>11169639.25</v>
      </c>
      <c r="F16" s="95"/>
      <c r="G16" s="96"/>
    </row>
    <row r="17" spans="1:7" s="50" customFormat="1" ht="42" customHeight="1" x14ac:dyDescent="0.25">
      <c r="A17" s="37">
        <v>12</v>
      </c>
      <c r="B17" s="49" t="s">
        <v>33</v>
      </c>
      <c r="C17" s="57">
        <v>9561113</v>
      </c>
      <c r="D17" s="47">
        <f t="shared" si="0"/>
        <v>478055.65</v>
      </c>
      <c r="E17" s="46">
        <f t="shared" si="1"/>
        <v>9083057.3499999996</v>
      </c>
      <c r="F17" s="95"/>
      <c r="G17" s="96"/>
    </row>
    <row r="18" spans="1:7" s="50" customFormat="1" ht="39.75" customHeight="1" x14ac:dyDescent="0.25">
      <c r="A18" s="37">
        <v>13</v>
      </c>
      <c r="B18" s="48" t="s">
        <v>35</v>
      </c>
      <c r="C18" s="37">
        <v>6852582</v>
      </c>
      <c r="D18" s="47">
        <f t="shared" si="0"/>
        <v>342629.1</v>
      </c>
      <c r="E18" s="46">
        <f t="shared" si="1"/>
        <v>6509952.9000000004</v>
      </c>
      <c r="F18" s="95"/>
      <c r="G18" s="96"/>
    </row>
    <row r="19" spans="1:7" s="50" customFormat="1" ht="48.75" customHeight="1" x14ac:dyDescent="0.25">
      <c r="A19" s="37">
        <v>14</v>
      </c>
      <c r="B19" s="48" t="s">
        <v>301</v>
      </c>
      <c r="C19" s="56"/>
      <c r="D19" s="47">
        <f t="shared" si="0"/>
        <v>0</v>
      </c>
      <c r="E19" s="46">
        <f t="shared" si="1"/>
        <v>0</v>
      </c>
      <c r="F19" s="95"/>
      <c r="G19" s="96"/>
    </row>
    <row r="20" spans="1:7" s="50" customFormat="1" ht="32.25" customHeight="1" x14ac:dyDescent="0.25">
      <c r="A20" s="37">
        <v>15</v>
      </c>
      <c r="B20" s="48" t="s">
        <v>37</v>
      </c>
      <c r="C20" s="56"/>
      <c r="D20" s="37"/>
      <c r="E20" s="37"/>
      <c r="F20" s="95"/>
      <c r="G20" s="96"/>
    </row>
    <row r="21" spans="1:7" s="50" customFormat="1" ht="32.25" customHeight="1" x14ac:dyDescent="0.25">
      <c r="A21" s="37">
        <v>16</v>
      </c>
      <c r="B21" s="49" t="s">
        <v>48</v>
      </c>
      <c r="C21" s="56">
        <v>17286271</v>
      </c>
      <c r="D21" s="47">
        <f t="shared" ref="D21:D85" si="2">C21*5/100</f>
        <v>864313.55</v>
      </c>
      <c r="E21" s="46">
        <f t="shared" ref="E21:E85" si="3">C21-D21</f>
        <v>16421957.449999999</v>
      </c>
      <c r="F21" s="95"/>
      <c r="G21" s="96"/>
    </row>
    <row r="22" spans="1:7" s="50" customFormat="1" ht="32.25" customHeight="1" x14ac:dyDescent="0.25">
      <c r="A22" s="37">
        <v>17</v>
      </c>
      <c r="B22" s="49" t="s">
        <v>302</v>
      </c>
      <c r="C22" s="56">
        <v>4648019</v>
      </c>
      <c r="D22" s="47">
        <f t="shared" si="2"/>
        <v>232400.95</v>
      </c>
      <c r="E22" s="46">
        <f t="shared" si="3"/>
        <v>4415618.05</v>
      </c>
      <c r="F22" s="95"/>
      <c r="G22" s="96"/>
    </row>
    <row r="23" spans="1:7" s="50" customFormat="1" ht="28.5" customHeight="1" x14ac:dyDescent="0.25">
      <c r="A23" s="37">
        <v>18</v>
      </c>
      <c r="B23" s="49" t="s">
        <v>303</v>
      </c>
      <c r="C23" s="56">
        <v>6292071</v>
      </c>
      <c r="D23" s="47">
        <f t="shared" si="2"/>
        <v>314603.55</v>
      </c>
      <c r="E23" s="46">
        <f t="shared" si="3"/>
        <v>5977467.4500000002</v>
      </c>
      <c r="F23" s="95"/>
      <c r="G23" s="96"/>
    </row>
    <row r="24" spans="1:7" s="50" customFormat="1" ht="26.25" customHeight="1" x14ac:dyDescent="0.25">
      <c r="A24" s="37">
        <v>19</v>
      </c>
      <c r="B24" s="49" t="s">
        <v>446</v>
      </c>
      <c r="C24" s="56">
        <v>248115</v>
      </c>
      <c r="D24" s="47">
        <f t="shared" si="2"/>
        <v>12405.75</v>
      </c>
      <c r="E24" s="46">
        <f t="shared" si="3"/>
        <v>235709.25</v>
      </c>
      <c r="F24" s="95" t="s">
        <v>546</v>
      </c>
      <c r="G24" s="96"/>
    </row>
    <row r="25" spans="1:7" s="50" customFormat="1" ht="29.25" customHeight="1" x14ac:dyDescent="0.25">
      <c r="A25" s="37">
        <v>20</v>
      </c>
      <c r="B25" s="49" t="s">
        <v>447</v>
      </c>
      <c r="C25" s="56">
        <v>510392</v>
      </c>
      <c r="D25" s="47">
        <f t="shared" si="2"/>
        <v>25519.599999999999</v>
      </c>
      <c r="E25" s="46">
        <f t="shared" si="3"/>
        <v>484872.4</v>
      </c>
      <c r="F25" s="107" t="s">
        <v>554</v>
      </c>
      <c r="G25" s="108"/>
    </row>
    <row r="26" spans="1:7" s="50" customFormat="1" ht="26.25" customHeight="1" x14ac:dyDescent="0.25">
      <c r="A26" s="37">
        <v>21</v>
      </c>
      <c r="B26" s="49" t="s">
        <v>304</v>
      </c>
      <c r="C26" s="56">
        <v>107367</v>
      </c>
      <c r="D26" s="47">
        <f t="shared" si="2"/>
        <v>5368.35</v>
      </c>
      <c r="E26" s="46">
        <f t="shared" si="3"/>
        <v>101998.65</v>
      </c>
      <c r="F26" s="95" t="s">
        <v>547</v>
      </c>
      <c r="G26" s="96"/>
    </row>
    <row r="27" spans="1:7" s="50" customFormat="1" ht="39.75" customHeight="1" x14ac:dyDescent="0.25">
      <c r="A27" s="37">
        <v>22</v>
      </c>
      <c r="B27" s="49" t="s">
        <v>305</v>
      </c>
      <c r="C27" s="57"/>
      <c r="D27" s="47">
        <f t="shared" si="2"/>
        <v>0</v>
      </c>
      <c r="E27" s="46">
        <f t="shared" si="3"/>
        <v>0</v>
      </c>
      <c r="F27" s="107" t="s">
        <v>486</v>
      </c>
      <c r="G27" s="108"/>
    </row>
    <row r="28" spans="1:7" s="50" customFormat="1" ht="24" customHeight="1" x14ac:dyDescent="0.25">
      <c r="A28" s="37">
        <v>23</v>
      </c>
      <c r="B28" s="49" t="s">
        <v>487</v>
      </c>
      <c r="C28" s="57"/>
      <c r="D28" s="47">
        <f t="shared" si="2"/>
        <v>0</v>
      </c>
      <c r="E28" s="46">
        <f t="shared" si="3"/>
        <v>0</v>
      </c>
      <c r="F28" s="95" t="s">
        <v>547</v>
      </c>
      <c r="G28" s="96"/>
    </row>
    <row r="29" spans="1:7" s="50" customFormat="1" ht="28.5" customHeight="1" x14ac:dyDescent="0.25">
      <c r="A29" s="37">
        <v>24</v>
      </c>
      <c r="B29" s="49" t="s">
        <v>306</v>
      </c>
      <c r="C29" s="57"/>
      <c r="D29" s="47">
        <f t="shared" si="2"/>
        <v>0</v>
      </c>
      <c r="E29" s="46">
        <f t="shared" si="3"/>
        <v>0</v>
      </c>
      <c r="F29" s="95" t="s">
        <v>488</v>
      </c>
      <c r="G29" s="96"/>
    </row>
    <row r="30" spans="1:7" s="50" customFormat="1" ht="25.5" customHeight="1" x14ac:dyDescent="0.25">
      <c r="A30" s="37">
        <v>25</v>
      </c>
      <c r="B30" s="49" t="s">
        <v>478</v>
      </c>
      <c r="C30" s="57"/>
      <c r="D30" s="47"/>
      <c r="E30" s="46"/>
      <c r="F30" s="95" t="s">
        <v>547</v>
      </c>
      <c r="G30" s="96"/>
    </row>
    <row r="31" spans="1:7" s="50" customFormat="1" ht="28.5" customHeight="1" x14ac:dyDescent="0.25">
      <c r="A31" s="37">
        <v>26</v>
      </c>
      <c r="B31" s="49" t="s">
        <v>307</v>
      </c>
      <c r="C31" s="57"/>
      <c r="D31" s="47">
        <f t="shared" si="2"/>
        <v>0</v>
      </c>
      <c r="E31" s="46">
        <f t="shared" si="3"/>
        <v>0</v>
      </c>
      <c r="F31" s="95" t="s">
        <v>548</v>
      </c>
      <c r="G31" s="96"/>
    </row>
    <row r="32" spans="1:7" s="50" customFormat="1" ht="39.75" customHeight="1" x14ac:dyDescent="0.25">
      <c r="A32" s="37">
        <v>27</v>
      </c>
      <c r="B32" s="49" t="s">
        <v>308</v>
      </c>
      <c r="C32" s="57"/>
      <c r="D32" s="47">
        <f t="shared" si="2"/>
        <v>0</v>
      </c>
      <c r="E32" s="46">
        <f t="shared" si="3"/>
        <v>0</v>
      </c>
      <c r="F32" s="107" t="s">
        <v>489</v>
      </c>
      <c r="G32" s="108"/>
    </row>
    <row r="33" spans="1:7" s="50" customFormat="1" ht="39.75" customHeight="1" x14ac:dyDescent="0.25">
      <c r="A33" s="37">
        <v>28</v>
      </c>
      <c r="B33" s="49" t="s">
        <v>309</v>
      </c>
      <c r="C33" s="57">
        <v>90000</v>
      </c>
      <c r="D33" s="47">
        <f t="shared" si="2"/>
        <v>4500</v>
      </c>
      <c r="E33" s="46">
        <f t="shared" si="3"/>
        <v>85500</v>
      </c>
      <c r="F33" s="107" t="s">
        <v>490</v>
      </c>
      <c r="G33" s="108"/>
    </row>
    <row r="34" spans="1:7" s="50" customFormat="1" ht="30" customHeight="1" x14ac:dyDescent="0.25">
      <c r="A34" s="37">
        <v>29</v>
      </c>
      <c r="B34" s="49" t="s">
        <v>310</v>
      </c>
      <c r="C34" s="57">
        <v>4879000</v>
      </c>
      <c r="D34" s="47">
        <f t="shared" si="2"/>
        <v>243950</v>
      </c>
      <c r="E34" s="46">
        <f t="shared" si="3"/>
        <v>4635050</v>
      </c>
      <c r="F34" s="95" t="s">
        <v>491</v>
      </c>
      <c r="G34" s="96"/>
    </row>
    <row r="35" spans="1:7" s="50" customFormat="1" ht="30" customHeight="1" x14ac:dyDescent="0.25">
      <c r="A35" s="37">
        <v>30</v>
      </c>
      <c r="B35" s="49" t="s">
        <v>311</v>
      </c>
      <c r="C35" s="57">
        <v>4322000</v>
      </c>
      <c r="D35" s="47">
        <f t="shared" si="2"/>
        <v>216100</v>
      </c>
      <c r="E35" s="46">
        <f t="shared" si="3"/>
        <v>4105900</v>
      </c>
      <c r="F35" s="95" t="s">
        <v>491</v>
      </c>
      <c r="G35" s="96"/>
    </row>
    <row r="36" spans="1:7" s="50" customFormat="1" ht="30" customHeight="1" x14ac:dyDescent="0.25">
      <c r="A36" s="37">
        <v>31</v>
      </c>
      <c r="B36" s="49" t="s">
        <v>312</v>
      </c>
      <c r="C36" s="57">
        <v>2487000</v>
      </c>
      <c r="D36" s="47">
        <f t="shared" si="2"/>
        <v>124350</v>
      </c>
      <c r="E36" s="46">
        <f t="shared" si="3"/>
        <v>2362650</v>
      </c>
      <c r="F36" s="95" t="s">
        <v>491</v>
      </c>
      <c r="G36" s="96"/>
    </row>
    <row r="37" spans="1:7" s="50" customFormat="1" ht="30" customHeight="1" x14ac:dyDescent="0.25">
      <c r="A37" s="37">
        <v>32</v>
      </c>
      <c r="B37" s="49" t="s">
        <v>313</v>
      </c>
      <c r="C37" s="57">
        <v>6437800</v>
      </c>
      <c r="D37" s="47">
        <f t="shared" si="2"/>
        <v>321890</v>
      </c>
      <c r="E37" s="46">
        <f t="shared" si="3"/>
        <v>6115910</v>
      </c>
      <c r="F37" s="95" t="s">
        <v>491</v>
      </c>
      <c r="G37" s="96"/>
    </row>
    <row r="38" spans="1:7" s="50" customFormat="1" ht="30" customHeight="1" x14ac:dyDescent="0.25">
      <c r="A38" s="37">
        <v>33</v>
      </c>
      <c r="B38" s="49" t="s">
        <v>314</v>
      </c>
      <c r="C38" s="57">
        <v>2016300</v>
      </c>
      <c r="D38" s="47">
        <f t="shared" si="2"/>
        <v>100815</v>
      </c>
      <c r="E38" s="46">
        <f t="shared" si="3"/>
        <v>1915485</v>
      </c>
      <c r="F38" s="95" t="s">
        <v>491</v>
      </c>
      <c r="G38" s="96"/>
    </row>
    <row r="39" spans="1:7" s="50" customFormat="1" ht="30" customHeight="1" x14ac:dyDescent="0.25">
      <c r="A39" s="37">
        <v>34</v>
      </c>
      <c r="B39" s="49" t="s">
        <v>315</v>
      </c>
      <c r="C39" s="57">
        <v>1943000</v>
      </c>
      <c r="D39" s="47">
        <f t="shared" si="2"/>
        <v>97150</v>
      </c>
      <c r="E39" s="46">
        <f t="shared" si="3"/>
        <v>1845850</v>
      </c>
      <c r="F39" s="95" t="s">
        <v>547</v>
      </c>
      <c r="G39" s="96"/>
    </row>
    <row r="40" spans="1:7" s="50" customFormat="1" ht="30" customHeight="1" x14ac:dyDescent="0.25">
      <c r="A40" s="37">
        <v>35</v>
      </c>
      <c r="B40" s="49" t="s">
        <v>474</v>
      </c>
      <c r="C40" s="47">
        <v>4879000</v>
      </c>
      <c r="D40" s="126">
        <f t="shared" si="2"/>
        <v>243950</v>
      </c>
      <c r="E40" s="47">
        <f t="shared" si="3"/>
        <v>4635050</v>
      </c>
      <c r="F40" s="95" t="s">
        <v>547</v>
      </c>
      <c r="G40" s="96"/>
    </row>
    <row r="41" spans="1:7" s="50" customFormat="1" ht="39.75" customHeight="1" x14ac:dyDescent="0.25">
      <c r="A41" s="37">
        <v>36</v>
      </c>
      <c r="B41" s="49" t="s">
        <v>316</v>
      </c>
      <c r="C41" s="56"/>
      <c r="D41" s="47">
        <f t="shared" si="2"/>
        <v>0</v>
      </c>
      <c r="E41" s="46">
        <f t="shared" si="3"/>
        <v>0</v>
      </c>
      <c r="F41" s="107" t="s">
        <v>492</v>
      </c>
      <c r="G41" s="108"/>
    </row>
    <row r="42" spans="1:7" s="50" customFormat="1" ht="27.75" customHeight="1" x14ac:dyDescent="0.25">
      <c r="A42" s="37">
        <v>37</v>
      </c>
      <c r="B42" s="49" t="s">
        <v>317</v>
      </c>
      <c r="C42" s="56"/>
      <c r="D42" s="47">
        <f t="shared" si="2"/>
        <v>0</v>
      </c>
      <c r="E42" s="46">
        <f t="shared" si="3"/>
        <v>0</v>
      </c>
      <c r="F42" s="95" t="s">
        <v>547</v>
      </c>
      <c r="G42" s="96"/>
    </row>
    <row r="43" spans="1:7" s="50" customFormat="1" ht="39.75" customHeight="1" x14ac:dyDescent="0.25">
      <c r="A43" s="37">
        <v>38</v>
      </c>
      <c r="B43" s="49" t="s">
        <v>318</v>
      </c>
      <c r="C43" s="56"/>
      <c r="D43" s="47">
        <f t="shared" si="2"/>
        <v>0</v>
      </c>
      <c r="E43" s="46">
        <f t="shared" si="3"/>
        <v>0</v>
      </c>
      <c r="F43" s="107" t="s">
        <v>549</v>
      </c>
      <c r="G43" s="108"/>
    </row>
    <row r="44" spans="1:7" s="50" customFormat="1" ht="33" customHeight="1" x14ac:dyDescent="0.25">
      <c r="A44" s="37">
        <v>39</v>
      </c>
      <c r="B44" s="49" t="s">
        <v>477</v>
      </c>
      <c r="C44" s="56"/>
      <c r="D44" s="47"/>
      <c r="E44" s="46"/>
      <c r="F44" s="95" t="s">
        <v>547</v>
      </c>
      <c r="G44" s="96"/>
    </row>
    <row r="45" spans="1:7" s="50" customFormat="1" ht="30.75" customHeight="1" x14ac:dyDescent="0.25">
      <c r="A45" s="37">
        <v>40</v>
      </c>
      <c r="B45" s="49" t="s">
        <v>319</v>
      </c>
      <c r="C45" s="56">
        <v>1290873</v>
      </c>
      <c r="D45" s="47">
        <f t="shared" si="2"/>
        <v>64543.65</v>
      </c>
      <c r="E45" s="46">
        <f t="shared" si="3"/>
        <v>1226329.3500000001</v>
      </c>
      <c r="F45" s="95" t="s">
        <v>547</v>
      </c>
      <c r="G45" s="96"/>
    </row>
    <row r="46" spans="1:7" s="50" customFormat="1" ht="36.75" customHeight="1" x14ac:dyDescent="0.25">
      <c r="A46" s="37">
        <v>41</v>
      </c>
      <c r="B46" s="49" t="s">
        <v>320</v>
      </c>
      <c r="C46" s="56"/>
      <c r="D46" s="47">
        <f t="shared" si="2"/>
        <v>0</v>
      </c>
      <c r="E46" s="46">
        <f t="shared" si="3"/>
        <v>0</v>
      </c>
      <c r="F46" s="107" t="s">
        <v>493</v>
      </c>
      <c r="G46" s="108"/>
    </row>
    <row r="47" spans="1:7" s="50" customFormat="1" ht="26.25" customHeight="1" x14ac:dyDescent="0.25">
      <c r="A47" s="37">
        <v>42</v>
      </c>
      <c r="B47" s="49" t="s">
        <v>321</v>
      </c>
      <c r="C47" s="56"/>
      <c r="D47" s="47">
        <f t="shared" si="2"/>
        <v>0</v>
      </c>
      <c r="E47" s="46">
        <f t="shared" si="3"/>
        <v>0</v>
      </c>
      <c r="F47" s="95" t="s">
        <v>547</v>
      </c>
      <c r="G47" s="96"/>
    </row>
    <row r="48" spans="1:7" s="50" customFormat="1" ht="26.25" customHeight="1" x14ac:dyDescent="0.25">
      <c r="A48" s="37">
        <v>43</v>
      </c>
      <c r="B48" s="49" t="s">
        <v>322</v>
      </c>
      <c r="C48" s="56"/>
      <c r="D48" s="47">
        <f t="shared" si="2"/>
        <v>0</v>
      </c>
      <c r="E48" s="46">
        <f t="shared" si="3"/>
        <v>0</v>
      </c>
      <c r="F48" s="95" t="s">
        <v>547</v>
      </c>
      <c r="G48" s="96"/>
    </row>
    <row r="49" spans="1:7" s="50" customFormat="1" ht="26.25" customHeight="1" x14ac:dyDescent="0.25">
      <c r="A49" s="37">
        <v>44</v>
      </c>
      <c r="B49" s="49" t="s">
        <v>323</v>
      </c>
      <c r="C49" s="56"/>
      <c r="D49" s="47">
        <f t="shared" si="2"/>
        <v>0</v>
      </c>
      <c r="E49" s="46">
        <f t="shared" si="3"/>
        <v>0</v>
      </c>
      <c r="F49" s="95" t="s">
        <v>547</v>
      </c>
      <c r="G49" s="96"/>
    </row>
    <row r="50" spans="1:7" s="50" customFormat="1" ht="26.25" customHeight="1" x14ac:dyDescent="0.25">
      <c r="A50" s="37">
        <v>45</v>
      </c>
      <c r="B50" s="49" t="s">
        <v>324</v>
      </c>
      <c r="C50" s="56">
        <v>3448047</v>
      </c>
      <c r="D50" s="47">
        <f t="shared" si="2"/>
        <v>172402.35</v>
      </c>
      <c r="E50" s="46">
        <f t="shared" si="3"/>
        <v>3275644.65</v>
      </c>
      <c r="F50" s="95" t="s">
        <v>547</v>
      </c>
      <c r="G50" s="96"/>
    </row>
    <row r="51" spans="1:7" s="50" customFormat="1" ht="39.75" customHeight="1" x14ac:dyDescent="0.25">
      <c r="A51" s="37">
        <v>46</v>
      </c>
      <c r="B51" s="49" t="s">
        <v>325</v>
      </c>
      <c r="C51" s="56">
        <v>7911000</v>
      </c>
      <c r="D51" s="47">
        <f t="shared" si="2"/>
        <v>395550</v>
      </c>
      <c r="E51" s="46">
        <f t="shared" si="3"/>
        <v>7515450</v>
      </c>
      <c r="F51" s="107" t="s">
        <v>494</v>
      </c>
      <c r="G51" s="108"/>
    </row>
    <row r="52" spans="1:7" s="50" customFormat="1" ht="26.25" customHeight="1" x14ac:dyDescent="0.25">
      <c r="A52" s="37">
        <v>47</v>
      </c>
      <c r="B52" s="49" t="s">
        <v>326</v>
      </c>
      <c r="C52" s="56">
        <v>400000</v>
      </c>
      <c r="D52" s="47">
        <f t="shared" si="2"/>
        <v>20000</v>
      </c>
      <c r="E52" s="46">
        <f t="shared" si="3"/>
        <v>380000</v>
      </c>
      <c r="F52" s="95" t="s">
        <v>547</v>
      </c>
      <c r="G52" s="96"/>
    </row>
    <row r="53" spans="1:7" s="50" customFormat="1" ht="26.25" customHeight="1" x14ac:dyDescent="0.25">
      <c r="A53" s="37">
        <v>48</v>
      </c>
      <c r="B53" s="49" t="s">
        <v>327</v>
      </c>
      <c r="C53" s="56"/>
      <c r="D53" s="47">
        <f t="shared" si="2"/>
        <v>0</v>
      </c>
      <c r="E53" s="46">
        <f t="shared" si="3"/>
        <v>0</v>
      </c>
      <c r="F53" s="95" t="s">
        <v>547</v>
      </c>
      <c r="G53" s="96"/>
    </row>
    <row r="54" spans="1:7" s="50" customFormat="1" ht="26.25" customHeight="1" x14ac:dyDescent="0.25">
      <c r="A54" s="37">
        <v>49</v>
      </c>
      <c r="B54" s="49" t="s">
        <v>328</v>
      </c>
      <c r="C54" s="56"/>
      <c r="D54" s="47">
        <f t="shared" si="2"/>
        <v>0</v>
      </c>
      <c r="E54" s="46">
        <f t="shared" si="3"/>
        <v>0</v>
      </c>
      <c r="F54" s="95" t="s">
        <v>547</v>
      </c>
      <c r="G54" s="96"/>
    </row>
    <row r="55" spans="1:7" s="50" customFormat="1" ht="31.5" customHeight="1" x14ac:dyDescent="0.25">
      <c r="A55" s="37">
        <v>50</v>
      </c>
      <c r="B55" s="49" t="s">
        <v>476</v>
      </c>
      <c r="C55" s="56">
        <v>4958656</v>
      </c>
      <c r="D55" s="47">
        <f t="shared" si="2"/>
        <v>247932.79999999999</v>
      </c>
      <c r="E55" s="46">
        <f t="shared" si="3"/>
        <v>4710723.2</v>
      </c>
      <c r="F55" s="95" t="s">
        <v>547</v>
      </c>
      <c r="G55" s="96"/>
    </row>
    <row r="56" spans="1:7" s="50" customFormat="1" ht="39.75" customHeight="1" x14ac:dyDescent="0.25">
      <c r="A56" s="37">
        <v>51</v>
      </c>
      <c r="B56" s="49" t="s">
        <v>329</v>
      </c>
      <c r="C56" s="56"/>
      <c r="D56" s="47">
        <f t="shared" si="2"/>
        <v>0</v>
      </c>
      <c r="E56" s="46">
        <f t="shared" si="3"/>
        <v>0</v>
      </c>
      <c r="F56" s="107" t="s">
        <v>495</v>
      </c>
      <c r="G56" s="108"/>
    </row>
    <row r="57" spans="1:7" s="50" customFormat="1" ht="39.75" customHeight="1" x14ac:dyDescent="0.25">
      <c r="A57" s="37">
        <v>52</v>
      </c>
      <c r="B57" s="49" t="s">
        <v>330</v>
      </c>
      <c r="C57" s="56"/>
      <c r="D57" s="47">
        <f t="shared" si="2"/>
        <v>0</v>
      </c>
      <c r="E57" s="46">
        <f t="shared" si="3"/>
        <v>0</v>
      </c>
      <c r="F57" s="107" t="s">
        <v>496</v>
      </c>
      <c r="G57" s="108"/>
    </row>
    <row r="58" spans="1:7" s="50" customFormat="1" ht="36" customHeight="1" x14ac:dyDescent="0.25">
      <c r="A58" s="37">
        <v>53</v>
      </c>
      <c r="B58" s="49" t="s">
        <v>331</v>
      </c>
      <c r="C58" s="56">
        <v>50531</v>
      </c>
      <c r="D58" s="47">
        <f t="shared" si="2"/>
        <v>2526.5500000000002</v>
      </c>
      <c r="E58" s="46">
        <f t="shared" si="3"/>
        <v>48004.45</v>
      </c>
      <c r="F58" s="107" t="s">
        <v>497</v>
      </c>
      <c r="G58" s="108"/>
    </row>
    <row r="59" spans="1:7" s="50" customFormat="1" ht="43.5" customHeight="1" x14ac:dyDescent="0.25">
      <c r="A59" s="37">
        <v>54</v>
      </c>
      <c r="B59" s="49" t="s">
        <v>332</v>
      </c>
      <c r="C59" s="56"/>
      <c r="D59" s="47">
        <f t="shared" si="2"/>
        <v>0</v>
      </c>
      <c r="E59" s="46">
        <f t="shared" si="3"/>
        <v>0</v>
      </c>
      <c r="F59" s="107" t="s">
        <v>498</v>
      </c>
      <c r="G59" s="108"/>
    </row>
    <row r="60" spans="1:7" s="50" customFormat="1" ht="46.5" customHeight="1" x14ac:dyDescent="0.25">
      <c r="A60" s="37">
        <v>55</v>
      </c>
      <c r="B60" s="49" t="s">
        <v>333</v>
      </c>
      <c r="C60" s="56">
        <v>3100000</v>
      </c>
      <c r="D60" s="47">
        <f t="shared" si="2"/>
        <v>155000</v>
      </c>
      <c r="E60" s="46">
        <f t="shared" si="3"/>
        <v>2945000</v>
      </c>
      <c r="F60" s="107" t="s">
        <v>499</v>
      </c>
      <c r="G60" s="108"/>
    </row>
    <row r="61" spans="1:7" s="50" customFormat="1" ht="43.5" customHeight="1" x14ac:dyDescent="0.25">
      <c r="A61" s="37">
        <v>56</v>
      </c>
      <c r="B61" s="49" t="s">
        <v>334</v>
      </c>
      <c r="C61" s="56"/>
      <c r="D61" s="47">
        <f t="shared" si="2"/>
        <v>0</v>
      </c>
      <c r="E61" s="46">
        <f t="shared" si="3"/>
        <v>0</v>
      </c>
      <c r="F61" s="107" t="s">
        <v>500</v>
      </c>
      <c r="G61" s="108"/>
    </row>
    <row r="62" spans="1:7" s="50" customFormat="1" ht="23.25" customHeight="1" x14ac:dyDescent="0.25">
      <c r="A62" s="37">
        <v>57</v>
      </c>
      <c r="B62" s="49" t="s">
        <v>335</v>
      </c>
      <c r="C62" s="56"/>
      <c r="D62" s="47">
        <f t="shared" si="2"/>
        <v>0</v>
      </c>
      <c r="E62" s="46">
        <f t="shared" si="3"/>
        <v>0</v>
      </c>
      <c r="F62" s="107" t="s">
        <v>501</v>
      </c>
      <c r="G62" s="108"/>
    </row>
    <row r="63" spans="1:7" s="50" customFormat="1" ht="24.75" customHeight="1" x14ac:dyDescent="0.25">
      <c r="A63" s="37">
        <v>58</v>
      </c>
      <c r="B63" s="49" t="s">
        <v>336</v>
      </c>
      <c r="C63" s="56"/>
      <c r="D63" s="47">
        <f t="shared" si="2"/>
        <v>0</v>
      </c>
      <c r="E63" s="46">
        <f t="shared" si="3"/>
        <v>0</v>
      </c>
      <c r="F63" s="107" t="s">
        <v>502</v>
      </c>
      <c r="G63" s="108"/>
    </row>
    <row r="64" spans="1:7" s="50" customFormat="1" ht="39.75" customHeight="1" x14ac:dyDescent="0.25">
      <c r="A64" s="37">
        <v>59</v>
      </c>
      <c r="B64" s="49" t="s">
        <v>337</v>
      </c>
      <c r="C64" s="56"/>
      <c r="D64" s="47">
        <f t="shared" si="2"/>
        <v>0</v>
      </c>
      <c r="E64" s="46">
        <f t="shared" si="3"/>
        <v>0</v>
      </c>
      <c r="F64" s="107" t="s">
        <v>550</v>
      </c>
      <c r="G64" s="108"/>
    </row>
    <row r="65" spans="1:7" s="50" customFormat="1" ht="24.75" customHeight="1" x14ac:dyDescent="0.25">
      <c r="A65" s="37">
        <v>60</v>
      </c>
      <c r="B65" s="49" t="s">
        <v>338</v>
      </c>
      <c r="C65" s="56">
        <v>50976710</v>
      </c>
      <c r="D65" s="47">
        <f t="shared" si="2"/>
        <v>2548835.5</v>
      </c>
      <c r="E65" s="46">
        <f t="shared" si="3"/>
        <v>48427874.5</v>
      </c>
      <c r="F65" s="107" t="s">
        <v>547</v>
      </c>
      <c r="G65" s="108"/>
    </row>
    <row r="66" spans="1:7" s="50" customFormat="1" ht="21.75" customHeight="1" x14ac:dyDescent="0.25">
      <c r="A66" s="37">
        <v>61</v>
      </c>
      <c r="B66" s="49" t="s">
        <v>339</v>
      </c>
      <c r="C66" s="56"/>
      <c r="D66" s="47">
        <f t="shared" si="2"/>
        <v>0</v>
      </c>
      <c r="E66" s="46">
        <f t="shared" si="3"/>
        <v>0</v>
      </c>
      <c r="F66" s="107" t="s">
        <v>503</v>
      </c>
      <c r="G66" s="108"/>
    </row>
    <row r="67" spans="1:7" s="50" customFormat="1" ht="23.25" customHeight="1" x14ac:dyDescent="0.25">
      <c r="A67" s="37">
        <v>62</v>
      </c>
      <c r="B67" s="49" t="s">
        <v>340</v>
      </c>
      <c r="C67" s="56">
        <v>100000</v>
      </c>
      <c r="D67" s="47">
        <f t="shared" si="2"/>
        <v>5000</v>
      </c>
      <c r="E67" s="46">
        <f t="shared" si="3"/>
        <v>95000</v>
      </c>
      <c r="F67" s="107" t="s">
        <v>504</v>
      </c>
      <c r="G67" s="108"/>
    </row>
    <row r="68" spans="1:7" s="50" customFormat="1" ht="24" customHeight="1" x14ac:dyDescent="0.25">
      <c r="A68" s="37">
        <v>63</v>
      </c>
      <c r="B68" s="49" t="s">
        <v>341</v>
      </c>
      <c r="C68" s="56">
        <v>6915428</v>
      </c>
      <c r="D68" s="47">
        <f t="shared" si="2"/>
        <v>345771.4</v>
      </c>
      <c r="E68" s="46">
        <f t="shared" si="3"/>
        <v>6569656.5999999996</v>
      </c>
      <c r="F68" s="107" t="s">
        <v>547</v>
      </c>
      <c r="G68" s="108"/>
    </row>
    <row r="69" spans="1:7" s="50" customFormat="1" ht="39.75" customHeight="1" x14ac:dyDescent="0.25">
      <c r="A69" s="37">
        <v>64</v>
      </c>
      <c r="B69" s="49" t="s">
        <v>342</v>
      </c>
      <c r="C69" s="56">
        <v>2263572</v>
      </c>
      <c r="D69" s="47">
        <f t="shared" si="2"/>
        <v>113178.6</v>
      </c>
      <c r="E69" s="46">
        <f t="shared" si="3"/>
        <v>2150393.4</v>
      </c>
      <c r="F69" s="107" t="s">
        <v>547</v>
      </c>
      <c r="G69" s="108"/>
    </row>
    <row r="70" spans="1:7" s="50" customFormat="1" ht="30.75" customHeight="1" x14ac:dyDescent="0.25">
      <c r="A70" s="37">
        <v>65</v>
      </c>
      <c r="B70" s="49" t="s">
        <v>343</v>
      </c>
      <c r="C70" s="56"/>
      <c r="D70" s="47"/>
      <c r="E70" s="46"/>
      <c r="F70" s="107" t="s">
        <v>547</v>
      </c>
      <c r="G70" s="108"/>
    </row>
    <row r="71" spans="1:7" s="50" customFormat="1" ht="30.75" customHeight="1" x14ac:dyDescent="0.25">
      <c r="A71" s="37">
        <v>66</v>
      </c>
      <c r="B71" s="49" t="s">
        <v>344</v>
      </c>
      <c r="C71" s="56"/>
      <c r="D71" s="47"/>
      <c r="E71" s="46"/>
      <c r="F71" s="107" t="s">
        <v>547</v>
      </c>
      <c r="G71" s="108"/>
    </row>
    <row r="72" spans="1:7" s="50" customFormat="1" ht="30.75" customHeight="1" x14ac:dyDescent="0.25">
      <c r="A72" s="37">
        <v>67</v>
      </c>
      <c r="B72" s="49" t="s">
        <v>345</v>
      </c>
      <c r="C72" s="56"/>
      <c r="D72" s="47"/>
      <c r="E72" s="46"/>
      <c r="F72" s="107" t="s">
        <v>547</v>
      </c>
      <c r="G72" s="108"/>
    </row>
    <row r="73" spans="1:7" s="50" customFormat="1" ht="30.75" customHeight="1" x14ac:dyDescent="0.25">
      <c r="A73" s="37">
        <v>68</v>
      </c>
      <c r="B73" s="49" t="s">
        <v>455</v>
      </c>
      <c r="C73" s="56"/>
      <c r="D73" s="47"/>
      <c r="E73" s="46"/>
      <c r="F73" s="95" t="s">
        <v>491</v>
      </c>
      <c r="G73" s="96"/>
    </row>
    <row r="74" spans="1:7" s="50" customFormat="1" ht="30.75" customHeight="1" x14ac:dyDescent="0.25">
      <c r="A74" s="37">
        <v>69</v>
      </c>
      <c r="B74" s="49" t="s">
        <v>346</v>
      </c>
      <c r="C74" s="56">
        <v>192440</v>
      </c>
      <c r="D74" s="47">
        <f t="shared" si="2"/>
        <v>9622</v>
      </c>
      <c r="E74" s="46">
        <f t="shared" si="3"/>
        <v>182818</v>
      </c>
      <c r="F74" s="95" t="s">
        <v>491</v>
      </c>
      <c r="G74" s="96"/>
    </row>
    <row r="75" spans="1:7" s="50" customFormat="1" ht="30.75" customHeight="1" x14ac:dyDescent="0.25">
      <c r="A75" s="37">
        <v>70</v>
      </c>
      <c r="B75" s="49" t="s">
        <v>347</v>
      </c>
      <c r="C75" s="56">
        <v>864900</v>
      </c>
      <c r="D75" s="47">
        <f t="shared" si="2"/>
        <v>43245</v>
      </c>
      <c r="E75" s="46">
        <f t="shared" si="3"/>
        <v>821655</v>
      </c>
      <c r="F75" s="95" t="s">
        <v>491</v>
      </c>
      <c r="G75" s="96"/>
    </row>
    <row r="76" spans="1:7" s="50" customFormat="1" ht="30.75" customHeight="1" x14ac:dyDescent="0.25">
      <c r="A76" s="37">
        <v>71</v>
      </c>
      <c r="B76" s="49" t="s">
        <v>348</v>
      </c>
      <c r="C76" s="56">
        <v>42613000</v>
      </c>
      <c r="D76" s="47">
        <f t="shared" si="2"/>
        <v>2130650</v>
      </c>
      <c r="E76" s="46">
        <f t="shared" si="3"/>
        <v>40482350</v>
      </c>
      <c r="F76" s="95" t="s">
        <v>547</v>
      </c>
      <c r="G76" s="96"/>
    </row>
    <row r="77" spans="1:7" s="50" customFormat="1" ht="23.25" customHeight="1" x14ac:dyDescent="0.25">
      <c r="A77" s="37">
        <v>72</v>
      </c>
      <c r="B77" s="49" t="s">
        <v>349</v>
      </c>
      <c r="C77" s="56">
        <v>14119793</v>
      </c>
      <c r="D77" s="47">
        <f t="shared" si="2"/>
        <v>705989.65</v>
      </c>
      <c r="E77" s="46">
        <f t="shared" si="3"/>
        <v>13413803.35</v>
      </c>
      <c r="F77" s="107" t="s">
        <v>505</v>
      </c>
      <c r="G77" s="108"/>
    </row>
    <row r="78" spans="1:7" s="50" customFormat="1" ht="32.25" customHeight="1" x14ac:dyDescent="0.25">
      <c r="A78" s="37">
        <v>73</v>
      </c>
      <c r="B78" s="49" t="s">
        <v>350</v>
      </c>
      <c r="C78" s="56"/>
      <c r="D78" s="47">
        <f t="shared" si="2"/>
        <v>0</v>
      </c>
      <c r="E78" s="46">
        <f t="shared" si="3"/>
        <v>0</v>
      </c>
      <c r="F78" s="95" t="s">
        <v>547</v>
      </c>
      <c r="G78" s="96"/>
    </row>
    <row r="79" spans="1:7" s="50" customFormat="1" ht="36" customHeight="1" x14ac:dyDescent="0.25">
      <c r="A79" s="37">
        <v>74</v>
      </c>
      <c r="B79" s="49" t="s">
        <v>351</v>
      </c>
      <c r="C79" s="56"/>
      <c r="D79" s="47">
        <f t="shared" si="2"/>
        <v>0</v>
      </c>
      <c r="E79" s="46">
        <f t="shared" si="3"/>
        <v>0</v>
      </c>
      <c r="F79" s="95" t="s">
        <v>547</v>
      </c>
      <c r="G79" s="96"/>
    </row>
    <row r="80" spans="1:7" s="50" customFormat="1" ht="32.25" customHeight="1" x14ac:dyDescent="0.25">
      <c r="A80" s="37">
        <v>75</v>
      </c>
      <c r="B80" s="49" t="s">
        <v>466</v>
      </c>
      <c r="C80" s="57"/>
      <c r="D80" s="47">
        <f t="shared" si="2"/>
        <v>0</v>
      </c>
      <c r="E80" s="46">
        <f t="shared" si="3"/>
        <v>0</v>
      </c>
      <c r="F80" s="95" t="s">
        <v>551</v>
      </c>
      <c r="G80" s="96"/>
    </row>
    <row r="81" spans="1:7" s="50" customFormat="1" ht="27.75" customHeight="1" x14ac:dyDescent="0.25">
      <c r="A81" s="37">
        <v>76</v>
      </c>
      <c r="B81" s="49" t="s">
        <v>352</v>
      </c>
      <c r="C81" s="56"/>
      <c r="D81" s="47">
        <f t="shared" si="2"/>
        <v>0</v>
      </c>
      <c r="E81" s="46">
        <f t="shared" si="3"/>
        <v>0</v>
      </c>
      <c r="F81" s="95" t="s">
        <v>547</v>
      </c>
      <c r="G81" s="96"/>
    </row>
    <row r="82" spans="1:7" s="50" customFormat="1" ht="39.75" customHeight="1" x14ac:dyDescent="0.25">
      <c r="A82" s="37">
        <v>77</v>
      </c>
      <c r="B82" s="49" t="s">
        <v>459</v>
      </c>
      <c r="C82" s="56"/>
      <c r="D82" s="47">
        <f t="shared" si="2"/>
        <v>0</v>
      </c>
      <c r="E82" s="46">
        <f t="shared" si="3"/>
        <v>0</v>
      </c>
      <c r="F82" s="107" t="s">
        <v>552</v>
      </c>
      <c r="G82" s="108"/>
    </row>
    <row r="83" spans="1:7" s="50" customFormat="1" ht="29.25" customHeight="1" x14ac:dyDescent="0.25">
      <c r="A83" s="37">
        <v>78</v>
      </c>
      <c r="B83" s="49" t="s">
        <v>353</v>
      </c>
      <c r="C83" s="56">
        <v>1941715</v>
      </c>
      <c r="D83" s="47">
        <f t="shared" si="2"/>
        <v>97085.75</v>
      </c>
      <c r="E83" s="46">
        <f t="shared" si="3"/>
        <v>1844629.25</v>
      </c>
      <c r="F83" s="95" t="s">
        <v>547</v>
      </c>
      <c r="G83" s="96"/>
    </row>
    <row r="84" spans="1:7" s="50" customFormat="1" ht="29.25" customHeight="1" x14ac:dyDescent="0.25">
      <c r="A84" s="37">
        <v>79</v>
      </c>
      <c r="B84" s="49" t="s">
        <v>354</v>
      </c>
      <c r="C84" s="56"/>
      <c r="D84" s="47">
        <f t="shared" si="2"/>
        <v>0</v>
      </c>
      <c r="E84" s="46">
        <f t="shared" si="3"/>
        <v>0</v>
      </c>
      <c r="F84" s="95" t="s">
        <v>547</v>
      </c>
      <c r="G84" s="96"/>
    </row>
    <row r="85" spans="1:7" s="50" customFormat="1" ht="29.25" customHeight="1" x14ac:dyDescent="0.25">
      <c r="A85" s="37">
        <v>80</v>
      </c>
      <c r="B85" s="49" t="s">
        <v>355</v>
      </c>
      <c r="C85" s="56">
        <v>2420491</v>
      </c>
      <c r="D85" s="47">
        <f t="shared" si="2"/>
        <v>121024.55</v>
      </c>
      <c r="E85" s="46">
        <f t="shared" si="3"/>
        <v>2299466.4500000002</v>
      </c>
      <c r="F85" s="95" t="s">
        <v>547</v>
      </c>
      <c r="G85" s="96"/>
    </row>
    <row r="86" spans="1:7" s="50" customFormat="1" ht="29.25" customHeight="1" x14ac:dyDescent="0.25">
      <c r="A86" s="37">
        <v>81</v>
      </c>
      <c r="B86" s="49" t="s">
        <v>356</v>
      </c>
      <c r="C86" s="56">
        <v>27886615</v>
      </c>
      <c r="D86" s="47">
        <f t="shared" ref="D86:D149" si="4">C86*5/100</f>
        <v>1394330.75</v>
      </c>
      <c r="E86" s="46">
        <f t="shared" ref="E86:E149" si="5">C86-D86</f>
        <v>26492284.25</v>
      </c>
      <c r="F86" s="95" t="s">
        <v>547</v>
      </c>
      <c r="G86" s="96"/>
    </row>
    <row r="87" spans="1:7" s="50" customFormat="1" ht="29.25" customHeight="1" x14ac:dyDescent="0.25">
      <c r="A87" s="37">
        <v>82</v>
      </c>
      <c r="B87" s="49" t="s">
        <v>357</v>
      </c>
      <c r="C87" s="56"/>
      <c r="D87" s="47">
        <f t="shared" si="4"/>
        <v>0</v>
      </c>
      <c r="E87" s="46">
        <f t="shared" si="5"/>
        <v>0</v>
      </c>
      <c r="F87" s="95" t="s">
        <v>547</v>
      </c>
      <c r="G87" s="96"/>
    </row>
    <row r="88" spans="1:7" s="50" customFormat="1" ht="39.75" customHeight="1" x14ac:dyDescent="0.25">
      <c r="A88" s="37">
        <v>83</v>
      </c>
      <c r="B88" s="49" t="s">
        <v>358</v>
      </c>
      <c r="C88" s="56"/>
      <c r="D88" s="47">
        <f t="shared" si="4"/>
        <v>0</v>
      </c>
      <c r="E88" s="46">
        <f t="shared" si="5"/>
        <v>0</v>
      </c>
      <c r="F88" s="107" t="s">
        <v>555</v>
      </c>
      <c r="G88" s="108"/>
    </row>
    <row r="89" spans="1:7" s="50" customFormat="1" ht="30.75" customHeight="1" x14ac:dyDescent="0.25">
      <c r="A89" s="37">
        <v>84</v>
      </c>
      <c r="B89" s="49" t="s">
        <v>359</v>
      </c>
      <c r="C89" s="56"/>
      <c r="D89" s="47">
        <f t="shared" si="4"/>
        <v>0</v>
      </c>
      <c r="E89" s="46">
        <f t="shared" si="5"/>
        <v>0</v>
      </c>
      <c r="F89" s="95" t="s">
        <v>491</v>
      </c>
      <c r="G89" s="96"/>
    </row>
    <row r="90" spans="1:7" s="50" customFormat="1" ht="30.75" customHeight="1" x14ac:dyDescent="0.25">
      <c r="A90" s="37">
        <v>85</v>
      </c>
      <c r="B90" s="49" t="s">
        <v>360</v>
      </c>
      <c r="C90" s="56"/>
      <c r="D90" s="47">
        <f t="shared" si="4"/>
        <v>0</v>
      </c>
      <c r="E90" s="46">
        <f t="shared" si="5"/>
        <v>0</v>
      </c>
      <c r="F90" s="95" t="s">
        <v>491</v>
      </c>
      <c r="G90" s="96"/>
    </row>
    <row r="91" spans="1:7" s="50" customFormat="1" ht="30.75" customHeight="1" x14ac:dyDescent="0.25">
      <c r="A91" s="37">
        <v>86</v>
      </c>
      <c r="B91" s="49" t="s">
        <v>361</v>
      </c>
      <c r="C91" s="56"/>
      <c r="D91" s="47">
        <f t="shared" si="4"/>
        <v>0</v>
      </c>
      <c r="E91" s="46">
        <f t="shared" si="5"/>
        <v>0</v>
      </c>
      <c r="F91" s="95" t="s">
        <v>547</v>
      </c>
      <c r="G91" s="96"/>
    </row>
    <row r="92" spans="1:7" s="50" customFormat="1" ht="39.75" customHeight="1" x14ac:dyDescent="0.25">
      <c r="A92" s="37">
        <v>87</v>
      </c>
      <c r="B92" s="49" t="s">
        <v>362</v>
      </c>
      <c r="C92" s="56">
        <v>9735434</v>
      </c>
      <c r="D92" s="47">
        <f t="shared" si="4"/>
        <v>486771.7</v>
      </c>
      <c r="E92" s="46">
        <f t="shared" si="5"/>
        <v>9248662.3000000007</v>
      </c>
      <c r="F92" s="95" t="s">
        <v>547</v>
      </c>
      <c r="G92" s="96"/>
    </row>
    <row r="93" spans="1:7" s="50" customFormat="1" ht="29.25" customHeight="1" x14ac:dyDescent="0.25">
      <c r="A93" s="37">
        <v>88</v>
      </c>
      <c r="B93" s="49" t="s">
        <v>363</v>
      </c>
      <c r="C93" s="56"/>
      <c r="D93" s="47"/>
      <c r="E93" s="46"/>
      <c r="F93" s="95" t="s">
        <v>491</v>
      </c>
      <c r="G93" s="96"/>
    </row>
    <row r="94" spans="1:7" s="50" customFormat="1" ht="29.25" customHeight="1" x14ac:dyDescent="0.25">
      <c r="A94" s="37">
        <v>89</v>
      </c>
      <c r="B94" s="49" t="s">
        <v>364</v>
      </c>
      <c r="C94" s="56"/>
      <c r="D94" s="47"/>
      <c r="E94" s="46"/>
      <c r="F94" s="95" t="s">
        <v>491</v>
      </c>
      <c r="G94" s="96"/>
    </row>
    <row r="95" spans="1:7" s="50" customFormat="1" ht="29.25" customHeight="1" x14ac:dyDescent="0.25">
      <c r="A95" s="37">
        <v>90</v>
      </c>
      <c r="B95" s="49" t="s">
        <v>365</v>
      </c>
      <c r="C95" s="56"/>
      <c r="D95" s="47"/>
      <c r="E95" s="46"/>
      <c r="F95" s="95" t="s">
        <v>491</v>
      </c>
      <c r="G95" s="96"/>
    </row>
    <row r="96" spans="1:7" s="50" customFormat="1" ht="29.25" customHeight="1" x14ac:dyDescent="0.25">
      <c r="A96" s="37">
        <v>91</v>
      </c>
      <c r="B96" s="49" t="s">
        <v>366</v>
      </c>
      <c r="C96" s="56"/>
      <c r="D96" s="47"/>
      <c r="E96" s="46"/>
      <c r="F96" s="95" t="s">
        <v>491</v>
      </c>
      <c r="G96" s="96"/>
    </row>
    <row r="97" spans="1:7" s="50" customFormat="1" ht="29.25" customHeight="1" x14ac:dyDescent="0.25">
      <c r="A97" s="37">
        <v>92</v>
      </c>
      <c r="B97" s="49" t="s">
        <v>367</v>
      </c>
      <c r="C97" s="56"/>
      <c r="D97" s="47"/>
      <c r="E97" s="46"/>
      <c r="F97" s="95" t="s">
        <v>547</v>
      </c>
      <c r="G97" s="96"/>
    </row>
    <row r="98" spans="1:7" s="50" customFormat="1" ht="33.75" customHeight="1" x14ac:dyDescent="0.25">
      <c r="A98" s="37">
        <v>93</v>
      </c>
      <c r="B98" s="49" t="s">
        <v>368</v>
      </c>
      <c r="C98" s="56"/>
      <c r="D98" s="47"/>
      <c r="E98" s="46"/>
      <c r="F98" s="107" t="s">
        <v>556</v>
      </c>
      <c r="G98" s="108"/>
    </row>
    <row r="99" spans="1:7" s="50" customFormat="1" ht="27" customHeight="1" x14ac:dyDescent="0.25">
      <c r="A99" s="37">
        <v>94</v>
      </c>
      <c r="B99" s="49" t="s">
        <v>369</v>
      </c>
      <c r="C99" s="56"/>
      <c r="D99" s="47"/>
      <c r="E99" s="46"/>
      <c r="F99" s="95" t="s">
        <v>547</v>
      </c>
      <c r="G99" s="96"/>
    </row>
    <row r="100" spans="1:7" s="50" customFormat="1" ht="26.25" customHeight="1" x14ac:dyDescent="0.25">
      <c r="A100" s="37">
        <v>95</v>
      </c>
      <c r="B100" s="49" t="s">
        <v>370</v>
      </c>
      <c r="C100" s="56"/>
      <c r="D100" s="47">
        <f t="shared" si="4"/>
        <v>0</v>
      </c>
      <c r="E100" s="46">
        <f t="shared" si="5"/>
        <v>0</v>
      </c>
      <c r="F100" s="95" t="s">
        <v>547</v>
      </c>
      <c r="G100" s="96"/>
    </row>
    <row r="101" spans="1:7" s="50" customFormat="1" ht="26.25" customHeight="1" x14ac:dyDescent="0.25">
      <c r="A101" s="37">
        <v>96</v>
      </c>
      <c r="B101" s="49" t="s">
        <v>371</v>
      </c>
      <c r="C101" s="56"/>
      <c r="D101" s="47">
        <f t="shared" si="4"/>
        <v>0</v>
      </c>
      <c r="E101" s="46">
        <f t="shared" si="5"/>
        <v>0</v>
      </c>
      <c r="F101" s="95" t="s">
        <v>547</v>
      </c>
      <c r="G101" s="96"/>
    </row>
    <row r="102" spans="1:7" s="50" customFormat="1" ht="26.25" customHeight="1" x14ac:dyDescent="0.25">
      <c r="A102" s="37">
        <v>97</v>
      </c>
      <c r="B102" s="49" t="s">
        <v>372</v>
      </c>
      <c r="C102" s="56"/>
      <c r="D102" s="47">
        <f t="shared" si="4"/>
        <v>0</v>
      </c>
      <c r="E102" s="46">
        <f t="shared" si="5"/>
        <v>0</v>
      </c>
      <c r="F102" s="95" t="s">
        <v>547</v>
      </c>
      <c r="G102" s="96"/>
    </row>
    <row r="103" spans="1:7" s="50" customFormat="1" ht="26.25" customHeight="1" x14ac:dyDescent="0.25">
      <c r="A103" s="37">
        <v>98</v>
      </c>
      <c r="B103" s="49" t="s">
        <v>373</v>
      </c>
      <c r="C103" s="56"/>
      <c r="D103" s="47">
        <f t="shared" si="4"/>
        <v>0</v>
      </c>
      <c r="E103" s="46">
        <f t="shared" si="5"/>
        <v>0</v>
      </c>
      <c r="F103" s="95" t="s">
        <v>547</v>
      </c>
      <c r="G103" s="96"/>
    </row>
    <row r="104" spans="1:7" s="50" customFormat="1" ht="26.25" customHeight="1" x14ac:dyDescent="0.25">
      <c r="A104" s="37">
        <v>99</v>
      </c>
      <c r="B104" s="49" t="s">
        <v>374</v>
      </c>
      <c r="C104" s="56">
        <v>1924547</v>
      </c>
      <c r="D104" s="47">
        <f t="shared" si="4"/>
        <v>96227.35</v>
      </c>
      <c r="E104" s="46">
        <f t="shared" si="5"/>
        <v>1828319.65</v>
      </c>
      <c r="F104" s="95" t="s">
        <v>547</v>
      </c>
      <c r="G104" s="96"/>
    </row>
    <row r="105" spans="1:7" s="50" customFormat="1" ht="25.5" customHeight="1" x14ac:dyDescent="0.25">
      <c r="A105" s="37">
        <v>100</v>
      </c>
      <c r="B105" s="49" t="s">
        <v>375</v>
      </c>
      <c r="C105" s="56"/>
      <c r="D105" s="47">
        <f t="shared" si="4"/>
        <v>0</v>
      </c>
      <c r="E105" s="46">
        <f t="shared" si="5"/>
        <v>0</v>
      </c>
      <c r="F105" s="95" t="s">
        <v>557</v>
      </c>
      <c r="G105" s="96"/>
    </row>
    <row r="106" spans="1:7" s="50" customFormat="1" ht="31.5" customHeight="1" x14ac:dyDescent="0.25">
      <c r="A106" s="37">
        <v>101</v>
      </c>
      <c r="B106" s="49" t="s">
        <v>376</v>
      </c>
      <c r="C106" s="56"/>
      <c r="D106" s="47">
        <f t="shared" si="4"/>
        <v>0</v>
      </c>
      <c r="E106" s="46">
        <f t="shared" si="5"/>
        <v>0</v>
      </c>
      <c r="F106" s="95" t="s">
        <v>547</v>
      </c>
      <c r="G106" s="96"/>
    </row>
    <row r="107" spans="1:7" s="50" customFormat="1" ht="27.75" customHeight="1" x14ac:dyDescent="0.25">
      <c r="A107" s="37">
        <v>102</v>
      </c>
      <c r="B107" s="49" t="s">
        <v>377</v>
      </c>
      <c r="C107" s="56"/>
      <c r="D107" s="47">
        <f t="shared" si="4"/>
        <v>0</v>
      </c>
      <c r="E107" s="46">
        <f t="shared" si="5"/>
        <v>0</v>
      </c>
      <c r="F107" s="95" t="s">
        <v>547</v>
      </c>
      <c r="G107" s="96"/>
    </row>
    <row r="108" spans="1:7" s="50" customFormat="1" ht="27.75" customHeight="1" x14ac:dyDescent="0.25">
      <c r="A108" s="37">
        <v>103</v>
      </c>
      <c r="B108" s="49" t="s">
        <v>378</v>
      </c>
      <c r="C108" s="56"/>
      <c r="D108" s="47">
        <f t="shared" si="4"/>
        <v>0</v>
      </c>
      <c r="E108" s="46">
        <f t="shared" si="5"/>
        <v>0</v>
      </c>
      <c r="F108" s="95" t="s">
        <v>547</v>
      </c>
      <c r="G108" s="96"/>
    </row>
    <row r="109" spans="1:7" s="50" customFormat="1" ht="27.75" customHeight="1" x14ac:dyDescent="0.25">
      <c r="A109" s="37">
        <v>104</v>
      </c>
      <c r="B109" s="49" t="s">
        <v>379</v>
      </c>
      <c r="C109" s="56"/>
      <c r="D109" s="47">
        <f t="shared" si="4"/>
        <v>0</v>
      </c>
      <c r="E109" s="46">
        <f t="shared" si="5"/>
        <v>0</v>
      </c>
      <c r="F109" s="95" t="s">
        <v>547</v>
      </c>
      <c r="G109" s="96"/>
    </row>
    <row r="110" spans="1:7" s="50" customFormat="1" ht="39.75" customHeight="1" x14ac:dyDescent="0.25">
      <c r="A110" s="37">
        <v>105</v>
      </c>
      <c r="B110" s="49" t="s">
        <v>380</v>
      </c>
      <c r="C110" s="56">
        <v>489956</v>
      </c>
      <c r="D110" s="47">
        <f t="shared" si="4"/>
        <v>24497.8</v>
      </c>
      <c r="E110" s="46">
        <f t="shared" si="5"/>
        <v>465458.2</v>
      </c>
      <c r="F110" s="107" t="s">
        <v>587</v>
      </c>
      <c r="G110" s="108"/>
    </row>
    <row r="111" spans="1:7" s="50" customFormat="1" ht="21.75" customHeight="1" x14ac:dyDescent="0.25">
      <c r="A111" s="37">
        <v>106</v>
      </c>
      <c r="B111" s="49" t="s">
        <v>381</v>
      </c>
      <c r="C111" s="56"/>
      <c r="D111" s="47"/>
      <c r="E111" s="46"/>
      <c r="F111" s="95" t="s">
        <v>547</v>
      </c>
      <c r="G111" s="96"/>
    </row>
    <row r="112" spans="1:7" s="50" customFormat="1" ht="23.25" customHeight="1" x14ac:dyDescent="0.25">
      <c r="A112" s="37">
        <v>107</v>
      </c>
      <c r="B112" s="49" t="s">
        <v>382</v>
      </c>
      <c r="C112" s="56"/>
      <c r="D112" s="47"/>
      <c r="E112" s="46"/>
      <c r="F112" s="95" t="s">
        <v>491</v>
      </c>
      <c r="G112" s="96"/>
    </row>
    <row r="113" spans="1:7" s="50" customFormat="1" ht="23.25" customHeight="1" x14ac:dyDescent="0.25">
      <c r="A113" s="37">
        <v>108</v>
      </c>
      <c r="B113" s="49" t="s">
        <v>383</v>
      </c>
      <c r="C113" s="56"/>
      <c r="D113" s="47"/>
      <c r="E113" s="46"/>
      <c r="F113" s="95" t="s">
        <v>491</v>
      </c>
      <c r="G113" s="96"/>
    </row>
    <row r="114" spans="1:7" s="50" customFormat="1" ht="33" customHeight="1" x14ac:dyDescent="0.25">
      <c r="A114" s="37">
        <v>109</v>
      </c>
      <c r="B114" s="49" t="s">
        <v>384</v>
      </c>
      <c r="C114" s="56"/>
      <c r="D114" s="47"/>
      <c r="E114" s="46"/>
      <c r="F114" s="95" t="s">
        <v>491</v>
      </c>
      <c r="G114" s="96"/>
    </row>
    <row r="115" spans="1:7" s="50" customFormat="1" ht="19.5" customHeight="1" x14ac:dyDescent="0.25">
      <c r="A115" s="37">
        <v>110</v>
      </c>
      <c r="B115" s="49" t="s">
        <v>385</v>
      </c>
      <c r="C115" s="56"/>
      <c r="D115" s="47"/>
      <c r="E115" s="46"/>
      <c r="F115" s="95" t="s">
        <v>506</v>
      </c>
      <c r="G115" s="96"/>
    </row>
    <row r="116" spans="1:7" s="50" customFormat="1" ht="19.5" customHeight="1" x14ac:dyDescent="0.25">
      <c r="A116" s="37">
        <v>111</v>
      </c>
      <c r="B116" s="49" t="s">
        <v>386</v>
      </c>
      <c r="C116" s="56"/>
      <c r="D116" s="47"/>
      <c r="E116" s="46"/>
      <c r="F116" s="95" t="s">
        <v>506</v>
      </c>
      <c r="G116" s="96"/>
    </row>
    <row r="117" spans="1:7" s="50" customFormat="1" ht="19.5" customHeight="1" x14ac:dyDescent="0.25">
      <c r="A117" s="37">
        <v>112</v>
      </c>
      <c r="B117" s="49" t="s">
        <v>387</v>
      </c>
      <c r="C117" s="56"/>
      <c r="D117" s="47"/>
      <c r="E117" s="46"/>
      <c r="F117" s="95" t="s">
        <v>506</v>
      </c>
      <c r="G117" s="96"/>
    </row>
    <row r="118" spans="1:7" s="50" customFormat="1" ht="19.5" customHeight="1" x14ac:dyDescent="0.25">
      <c r="A118" s="37">
        <v>113</v>
      </c>
      <c r="B118" s="49" t="s">
        <v>388</v>
      </c>
      <c r="C118" s="56"/>
      <c r="D118" s="47"/>
      <c r="E118" s="46"/>
      <c r="F118" s="95" t="s">
        <v>547</v>
      </c>
      <c r="G118" s="96"/>
    </row>
    <row r="119" spans="1:7" s="50" customFormat="1" ht="19.5" customHeight="1" x14ac:dyDescent="0.25">
      <c r="A119" s="37">
        <v>114</v>
      </c>
      <c r="B119" s="49" t="s">
        <v>389</v>
      </c>
      <c r="C119" s="56"/>
      <c r="D119" s="47"/>
      <c r="E119" s="46"/>
      <c r="F119" s="95" t="s">
        <v>491</v>
      </c>
      <c r="G119" s="96"/>
    </row>
    <row r="120" spans="1:7" s="50" customFormat="1" ht="19.5" customHeight="1" x14ac:dyDescent="0.25">
      <c r="A120" s="37">
        <v>115</v>
      </c>
      <c r="B120" s="49" t="s">
        <v>390</v>
      </c>
      <c r="C120" s="56"/>
      <c r="D120" s="47"/>
      <c r="E120" s="46"/>
      <c r="F120" s="95" t="s">
        <v>558</v>
      </c>
      <c r="G120" s="96"/>
    </row>
    <row r="121" spans="1:7" s="50" customFormat="1" ht="19.5" customHeight="1" x14ac:dyDescent="0.25">
      <c r="A121" s="37">
        <v>116</v>
      </c>
      <c r="B121" s="49" t="s">
        <v>391</v>
      </c>
      <c r="C121" s="56"/>
      <c r="D121" s="47">
        <f t="shared" si="4"/>
        <v>0</v>
      </c>
      <c r="E121" s="46">
        <f t="shared" si="5"/>
        <v>0</v>
      </c>
      <c r="F121" s="95" t="s">
        <v>558</v>
      </c>
      <c r="G121" s="96"/>
    </row>
    <row r="122" spans="1:7" s="50" customFormat="1" ht="19.5" customHeight="1" x14ac:dyDescent="0.25">
      <c r="A122" s="37">
        <v>117</v>
      </c>
      <c r="B122" s="49" t="s">
        <v>392</v>
      </c>
      <c r="C122" s="56">
        <v>250000</v>
      </c>
      <c r="D122" s="47">
        <f t="shared" si="4"/>
        <v>12500</v>
      </c>
      <c r="E122" s="46">
        <f t="shared" si="5"/>
        <v>237500</v>
      </c>
      <c r="F122" s="95" t="s">
        <v>547</v>
      </c>
      <c r="G122" s="96"/>
    </row>
    <row r="123" spans="1:7" s="50" customFormat="1" ht="19.5" customHeight="1" x14ac:dyDescent="0.25">
      <c r="A123" s="37">
        <v>118</v>
      </c>
      <c r="B123" s="49" t="s">
        <v>393</v>
      </c>
      <c r="C123" s="56">
        <v>615677</v>
      </c>
      <c r="D123" s="47">
        <f t="shared" si="4"/>
        <v>30783.85</v>
      </c>
      <c r="E123" s="46">
        <f t="shared" si="5"/>
        <v>584893.15</v>
      </c>
      <c r="F123" s="95" t="s">
        <v>507</v>
      </c>
      <c r="G123" s="96"/>
    </row>
    <row r="124" spans="1:7" s="50" customFormat="1" ht="19.5" customHeight="1" x14ac:dyDescent="0.25">
      <c r="A124" s="37">
        <v>119</v>
      </c>
      <c r="B124" s="49" t="s">
        <v>394</v>
      </c>
      <c r="C124" s="56"/>
      <c r="D124" s="47">
        <f t="shared" si="4"/>
        <v>0</v>
      </c>
      <c r="E124" s="46">
        <f t="shared" si="5"/>
        <v>0</v>
      </c>
      <c r="F124" s="95" t="s">
        <v>547</v>
      </c>
      <c r="G124" s="96"/>
    </row>
    <row r="125" spans="1:7" s="50" customFormat="1" ht="19.5" customHeight="1" x14ac:dyDescent="0.25">
      <c r="A125" s="37">
        <v>120</v>
      </c>
      <c r="B125" s="49" t="s">
        <v>395</v>
      </c>
      <c r="C125" s="56">
        <v>741808</v>
      </c>
      <c r="D125" s="47">
        <f t="shared" si="4"/>
        <v>37090.400000000001</v>
      </c>
      <c r="E125" s="46">
        <f t="shared" si="5"/>
        <v>704717.6</v>
      </c>
      <c r="F125" s="95" t="s">
        <v>547</v>
      </c>
      <c r="G125" s="96"/>
    </row>
    <row r="126" spans="1:7" s="50" customFormat="1" ht="19.5" customHeight="1" x14ac:dyDescent="0.25">
      <c r="A126" s="37">
        <v>121</v>
      </c>
      <c r="B126" s="49" t="s">
        <v>396</v>
      </c>
      <c r="C126" s="56">
        <v>5076702</v>
      </c>
      <c r="D126" s="47">
        <f t="shared" si="4"/>
        <v>253835.1</v>
      </c>
      <c r="E126" s="46">
        <f t="shared" si="5"/>
        <v>4822866.9000000004</v>
      </c>
      <c r="F126" s="95" t="s">
        <v>508</v>
      </c>
      <c r="G126" s="96"/>
    </row>
    <row r="127" spans="1:7" s="50" customFormat="1" ht="19.5" customHeight="1" x14ac:dyDescent="0.25">
      <c r="A127" s="37">
        <v>122</v>
      </c>
      <c r="B127" s="49" t="s">
        <v>397</v>
      </c>
      <c r="C127" s="56">
        <v>242232</v>
      </c>
      <c r="D127" s="47">
        <f t="shared" si="4"/>
        <v>12111.6</v>
      </c>
      <c r="E127" s="46">
        <f t="shared" si="5"/>
        <v>230120.4</v>
      </c>
      <c r="F127" s="95" t="s">
        <v>547</v>
      </c>
      <c r="G127" s="96"/>
    </row>
    <row r="128" spans="1:7" s="50" customFormat="1" ht="19.5" customHeight="1" x14ac:dyDescent="0.25">
      <c r="A128" s="37">
        <v>123</v>
      </c>
      <c r="B128" s="49" t="s">
        <v>398</v>
      </c>
      <c r="C128" s="56"/>
      <c r="D128" s="47">
        <f t="shared" si="4"/>
        <v>0</v>
      </c>
      <c r="E128" s="46">
        <f t="shared" si="5"/>
        <v>0</v>
      </c>
      <c r="F128" s="95" t="s">
        <v>559</v>
      </c>
      <c r="G128" s="96"/>
    </row>
    <row r="129" spans="1:7" s="50" customFormat="1" ht="19.5" customHeight="1" x14ac:dyDescent="0.25">
      <c r="A129" s="37">
        <v>124</v>
      </c>
      <c r="B129" s="49" t="s">
        <v>399</v>
      </c>
      <c r="C129" s="56">
        <v>735565</v>
      </c>
      <c r="D129" s="47">
        <f t="shared" si="4"/>
        <v>36778.25</v>
      </c>
      <c r="E129" s="46">
        <f t="shared" si="5"/>
        <v>698786.75</v>
      </c>
      <c r="F129" s="95" t="s">
        <v>547</v>
      </c>
      <c r="G129" s="96"/>
    </row>
    <row r="130" spans="1:7" s="50" customFormat="1" ht="19.5" customHeight="1" x14ac:dyDescent="0.25">
      <c r="A130" s="37">
        <v>125</v>
      </c>
      <c r="B130" s="49" t="s">
        <v>400</v>
      </c>
      <c r="C130" s="56"/>
      <c r="D130" s="47">
        <f t="shared" si="4"/>
        <v>0</v>
      </c>
      <c r="E130" s="46">
        <f t="shared" si="5"/>
        <v>0</v>
      </c>
      <c r="F130" s="95" t="s">
        <v>558</v>
      </c>
      <c r="G130" s="96"/>
    </row>
    <row r="131" spans="1:7" s="50" customFormat="1" ht="30" customHeight="1" x14ac:dyDescent="0.25">
      <c r="A131" s="37">
        <v>126</v>
      </c>
      <c r="B131" s="49" t="s">
        <v>401</v>
      </c>
      <c r="C131" s="56"/>
      <c r="D131" s="47"/>
      <c r="E131" s="46"/>
      <c r="F131" s="95" t="s">
        <v>547</v>
      </c>
      <c r="G131" s="96"/>
    </row>
    <row r="132" spans="1:7" s="50" customFormat="1" ht="29.25" customHeight="1" x14ac:dyDescent="0.25">
      <c r="A132" s="37">
        <v>127</v>
      </c>
      <c r="B132" s="49" t="s">
        <v>457</v>
      </c>
      <c r="C132" s="56"/>
      <c r="D132" s="47"/>
      <c r="E132" s="46"/>
      <c r="F132" s="95" t="s">
        <v>547</v>
      </c>
      <c r="G132" s="96"/>
    </row>
    <row r="133" spans="1:7" s="50" customFormat="1" ht="29.25" customHeight="1" x14ac:dyDescent="0.25">
      <c r="A133" s="37">
        <v>128</v>
      </c>
      <c r="B133" s="49" t="s">
        <v>402</v>
      </c>
      <c r="C133" s="56"/>
      <c r="D133" s="47"/>
      <c r="E133" s="46"/>
      <c r="F133" s="107" t="s">
        <v>560</v>
      </c>
      <c r="G133" s="108"/>
    </row>
    <row r="134" spans="1:7" s="50" customFormat="1" ht="32.25" customHeight="1" x14ac:dyDescent="0.25">
      <c r="A134" s="37">
        <v>129</v>
      </c>
      <c r="B134" s="49" t="s">
        <v>403</v>
      </c>
      <c r="C134" s="56"/>
      <c r="D134" s="47"/>
      <c r="E134" s="46"/>
      <c r="F134" s="107" t="s">
        <v>561</v>
      </c>
      <c r="G134" s="108"/>
    </row>
    <row r="135" spans="1:7" s="50" customFormat="1" ht="33.75" customHeight="1" x14ac:dyDescent="0.25">
      <c r="A135" s="37">
        <v>130</v>
      </c>
      <c r="B135" s="49" t="s">
        <v>404</v>
      </c>
      <c r="C135" s="56"/>
      <c r="D135" s="47"/>
      <c r="E135" s="46"/>
      <c r="F135" s="95" t="s">
        <v>547</v>
      </c>
      <c r="G135" s="96"/>
    </row>
    <row r="136" spans="1:7" s="50" customFormat="1" ht="30.75" customHeight="1" x14ac:dyDescent="0.25">
      <c r="A136" s="37">
        <v>131</v>
      </c>
      <c r="B136" s="49" t="s">
        <v>405</v>
      </c>
      <c r="C136" s="56"/>
      <c r="D136" s="47"/>
      <c r="E136" s="46"/>
      <c r="F136" s="95" t="s">
        <v>547</v>
      </c>
      <c r="G136" s="96"/>
    </row>
    <row r="137" spans="1:7" s="50" customFormat="1" ht="22.5" customHeight="1" x14ac:dyDescent="0.25">
      <c r="A137" s="37">
        <v>132</v>
      </c>
      <c r="B137" s="49" t="s">
        <v>406</v>
      </c>
      <c r="C137" s="56">
        <v>16118963</v>
      </c>
      <c r="D137" s="47">
        <f t="shared" si="4"/>
        <v>805948.15</v>
      </c>
      <c r="E137" s="46">
        <f t="shared" si="5"/>
        <v>15313014.85</v>
      </c>
      <c r="F137" s="95" t="s">
        <v>547</v>
      </c>
      <c r="G137" s="96"/>
    </row>
    <row r="138" spans="1:7" s="50" customFormat="1" ht="30" customHeight="1" x14ac:dyDescent="0.25">
      <c r="A138" s="37">
        <v>133</v>
      </c>
      <c r="B138" s="49" t="s">
        <v>407</v>
      </c>
      <c r="C138" s="56"/>
      <c r="D138" s="47"/>
      <c r="E138" s="46"/>
      <c r="F138" s="95" t="s">
        <v>558</v>
      </c>
      <c r="G138" s="96"/>
    </row>
    <row r="139" spans="1:7" s="50" customFormat="1" ht="29.25" customHeight="1" x14ac:dyDescent="0.25">
      <c r="A139" s="37">
        <v>134</v>
      </c>
      <c r="B139" s="49" t="s">
        <v>408</v>
      </c>
      <c r="C139" s="56"/>
      <c r="D139" s="47"/>
      <c r="E139" s="46"/>
      <c r="F139" s="95" t="s">
        <v>562</v>
      </c>
      <c r="G139" s="96"/>
    </row>
    <row r="140" spans="1:7" s="50" customFormat="1" ht="21.75" customHeight="1" x14ac:dyDescent="0.25">
      <c r="A140" s="37">
        <v>135</v>
      </c>
      <c r="B140" s="49" t="s">
        <v>409</v>
      </c>
      <c r="C140" s="56">
        <v>1714945</v>
      </c>
      <c r="D140" s="47">
        <f t="shared" si="4"/>
        <v>85747.25</v>
      </c>
      <c r="E140" s="46">
        <f t="shared" si="5"/>
        <v>1629197.75</v>
      </c>
      <c r="F140" s="95" t="s">
        <v>547</v>
      </c>
      <c r="G140" s="96"/>
    </row>
    <row r="141" spans="1:7" s="50" customFormat="1" ht="21.75" customHeight="1" x14ac:dyDescent="0.25">
      <c r="A141" s="37">
        <v>136</v>
      </c>
      <c r="B141" s="60" t="s">
        <v>410</v>
      </c>
      <c r="C141" s="56">
        <v>30434829</v>
      </c>
      <c r="D141" s="47">
        <f t="shared" si="4"/>
        <v>1521741.45</v>
      </c>
      <c r="E141" s="46">
        <f t="shared" si="5"/>
        <v>28913087.550000001</v>
      </c>
      <c r="F141" s="95" t="s">
        <v>547</v>
      </c>
      <c r="G141" s="96"/>
    </row>
    <row r="142" spans="1:7" s="50" customFormat="1" ht="21.75" customHeight="1" x14ac:dyDescent="0.25">
      <c r="A142" s="37">
        <v>137</v>
      </c>
      <c r="B142" s="60" t="s">
        <v>411</v>
      </c>
      <c r="C142" s="56">
        <v>308000</v>
      </c>
      <c r="D142" s="47">
        <f t="shared" si="4"/>
        <v>15400</v>
      </c>
      <c r="E142" s="46">
        <f t="shared" si="5"/>
        <v>292600</v>
      </c>
      <c r="F142" s="95" t="s">
        <v>547</v>
      </c>
      <c r="G142" s="96"/>
    </row>
    <row r="143" spans="1:7" s="50" customFormat="1" ht="21.75" customHeight="1" x14ac:dyDescent="0.25">
      <c r="A143" s="37">
        <v>138</v>
      </c>
      <c r="B143" s="49" t="s">
        <v>412</v>
      </c>
      <c r="C143" s="56">
        <v>5310146</v>
      </c>
      <c r="D143" s="47">
        <f t="shared" si="4"/>
        <v>265507.3</v>
      </c>
      <c r="E143" s="46">
        <f t="shared" si="5"/>
        <v>5044638.7</v>
      </c>
      <c r="F143" s="95" t="s">
        <v>547</v>
      </c>
      <c r="G143" s="96"/>
    </row>
    <row r="144" spans="1:7" s="50" customFormat="1" ht="21.75" customHeight="1" x14ac:dyDescent="0.25">
      <c r="A144" s="37">
        <v>139</v>
      </c>
      <c r="B144" s="49" t="s">
        <v>412</v>
      </c>
      <c r="C144" s="56">
        <v>1376047</v>
      </c>
      <c r="D144" s="47">
        <f t="shared" si="4"/>
        <v>68802.350000000006</v>
      </c>
      <c r="E144" s="46">
        <f t="shared" si="5"/>
        <v>1307244.6499999999</v>
      </c>
      <c r="F144" s="95" t="s">
        <v>547</v>
      </c>
      <c r="G144" s="96"/>
    </row>
    <row r="145" spans="1:7" s="50" customFormat="1" ht="21.75" customHeight="1" x14ac:dyDescent="0.25">
      <c r="A145" s="37">
        <v>140</v>
      </c>
      <c r="B145" s="49" t="s">
        <v>412</v>
      </c>
      <c r="C145" s="56">
        <v>344246</v>
      </c>
      <c r="D145" s="47">
        <f t="shared" si="4"/>
        <v>17212.3</v>
      </c>
      <c r="E145" s="46">
        <f t="shared" si="5"/>
        <v>327033.7</v>
      </c>
      <c r="F145" s="95" t="s">
        <v>547</v>
      </c>
      <c r="G145" s="96"/>
    </row>
    <row r="146" spans="1:7" s="50" customFormat="1" ht="21.75" customHeight="1" x14ac:dyDescent="0.25">
      <c r="A146" s="37">
        <v>141</v>
      </c>
      <c r="B146" s="49" t="s">
        <v>413</v>
      </c>
      <c r="C146" s="56">
        <v>8323353</v>
      </c>
      <c r="D146" s="47">
        <f t="shared" si="4"/>
        <v>416167.65</v>
      </c>
      <c r="E146" s="46">
        <f t="shared" si="5"/>
        <v>7907185.3499999996</v>
      </c>
      <c r="F146" s="95" t="s">
        <v>547</v>
      </c>
      <c r="G146" s="96"/>
    </row>
    <row r="147" spans="1:7" s="50" customFormat="1" ht="21.75" customHeight="1" x14ac:dyDescent="0.25">
      <c r="A147" s="37">
        <v>142</v>
      </c>
      <c r="B147" s="49" t="s">
        <v>414</v>
      </c>
      <c r="C147" s="56">
        <v>726971</v>
      </c>
      <c r="D147" s="47">
        <f t="shared" si="4"/>
        <v>36348.550000000003</v>
      </c>
      <c r="E147" s="46">
        <f t="shared" si="5"/>
        <v>690622.45</v>
      </c>
      <c r="F147" s="95" t="s">
        <v>547</v>
      </c>
      <c r="G147" s="96"/>
    </row>
    <row r="148" spans="1:7" s="50" customFormat="1" ht="21.75" customHeight="1" x14ac:dyDescent="0.25">
      <c r="A148" s="37">
        <v>143</v>
      </c>
      <c r="B148" s="49" t="s">
        <v>414</v>
      </c>
      <c r="C148" s="56">
        <v>628399</v>
      </c>
      <c r="D148" s="47">
        <f t="shared" si="4"/>
        <v>31419.95</v>
      </c>
      <c r="E148" s="46">
        <f t="shared" si="5"/>
        <v>596979.05000000005</v>
      </c>
      <c r="F148" s="95" t="s">
        <v>547</v>
      </c>
      <c r="G148" s="96"/>
    </row>
    <row r="149" spans="1:7" s="50" customFormat="1" ht="21.75" customHeight="1" x14ac:dyDescent="0.25">
      <c r="A149" s="37">
        <v>144</v>
      </c>
      <c r="B149" s="49" t="s">
        <v>415</v>
      </c>
      <c r="C149" s="56"/>
      <c r="D149" s="47">
        <f t="shared" si="4"/>
        <v>0</v>
      </c>
      <c r="E149" s="46">
        <f t="shared" si="5"/>
        <v>0</v>
      </c>
      <c r="F149" s="95" t="s">
        <v>547</v>
      </c>
      <c r="G149" s="96"/>
    </row>
    <row r="150" spans="1:7" s="50" customFormat="1" ht="21.75" customHeight="1" x14ac:dyDescent="0.25">
      <c r="A150" s="37">
        <v>145</v>
      </c>
      <c r="B150" s="49" t="s">
        <v>416</v>
      </c>
      <c r="C150" s="56"/>
      <c r="D150" s="47">
        <f t="shared" ref="D150:D161" si="6">C150*5/100</f>
        <v>0</v>
      </c>
      <c r="E150" s="46">
        <f t="shared" ref="E150:E161" si="7">C150-D150</f>
        <v>0</v>
      </c>
      <c r="F150" s="95" t="s">
        <v>547</v>
      </c>
      <c r="G150" s="96"/>
    </row>
    <row r="151" spans="1:7" s="50" customFormat="1" ht="21.75" customHeight="1" x14ac:dyDescent="0.25">
      <c r="A151" s="37">
        <v>146</v>
      </c>
      <c r="B151" s="49" t="s">
        <v>417</v>
      </c>
      <c r="C151" s="56">
        <v>3712609</v>
      </c>
      <c r="D151" s="47">
        <f t="shared" si="6"/>
        <v>185630.45</v>
      </c>
      <c r="E151" s="46">
        <f t="shared" si="7"/>
        <v>3526978.55</v>
      </c>
      <c r="F151" s="95" t="s">
        <v>547</v>
      </c>
      <c r="G151" s="96"/>
    </row>
    <row r="152" spans="1:7" s="50" customFormat="1" ht="21.75" customHeight="1" x14ac:dyDescent="0.25">
      <c r="A152" s="37">
        <v>147</v>
      </c>
      <c r="B152" s="49" t="s">
        <v>418</v>
      </c>
      <c r="C152" s="56"/>
      <c r="D152" s="47"/>
      <c r="E152" s="46"/>
      <c r="F152" s="95" t="s">
        <v>547</v>
      </c>
      <c r="G152" s="96"/>
    </row>
    <row r="153" spans="1:7" s="50" customFormat="1" ht="21.75" customHeight="1" x14ac:dyDescent="0.25">
      <c r="A153" s="37">
        <v>148</v>
      </c>
      <c r="B153" s="49" t="s">
        <v>419</v>
      </c>
      <c r="C153" s="56"/>
      <c r="D153" s="47"/>
      <c r="E153" s="46"/>
      <c r="F153" s="95" t="s">
        <v>547</v>
      </c>
      <c r="G153" s="96"/>
    </row>
    <row r="154" spans="1:7" s="50" customFormat="1" ht="21.75" customHeight="1" x14ac:dyDescent="0.25">
      <c r="A154" s="37">
        <v>149</v>
      </c>
      <c r="B154" s="49" t="s">
        <v>420</v>
      </c>
      <c r="C154" s="56">
        <v>820841</v>
      </c>
      <c r="D154" s="47">
        <f t="shared" si="6"/>
        <v>41042.050000000003</v>
      </c>
      <c r="E154" s="46">
        <f t="shared" si="7"/>
        <v>779798.95</v>
      </c>
      <c r="F154" s="95" t="s">
        <v>547</v>
      </c>
      <c r="G154" s="96"/>
    </row>
    <row r="155" spans="1:7" s="50" customFormat="1" ht="21.75" customHeight="1" x14ac:dyDescent="0.25">
      <c r="A155" s="37">
        <v>150</v>
      </c>
      <c r="B155" s="49" t="s">
        <v>420</v>
      </c>
      <c r="C155" s="56">
        <v>551832</v>
      </c>
      <c r="D155" s="47">
        <f t="shared" si="6"/>
        <v>27591.599999999999</v>
      </c>
      <c r="E155" s="46">
        <f t="shared" si="7"/>
        <v>524240.4</v>
      </c>
      <c r="F155" s="95" t="s">
        <v>547</v>
      </c>
      <c r="G155" s="96"/>
    </row>
    <row r="156" spans="1:7" s="50" customFormat="1" ht="21.75" customHeight="1" x14ac:dyDescent="0.25">
      <c r="A156" s="37">
        <v>151</v>
      </c>
      <c r="B156" s="49" t="s">
        <v>421</v>
      </c>
      <c r="C156" s="56"/>
      <c r="D156" s="47"/>
      <c r="E156" s="46"/>
      <c r="F156" s="95" t="s">
        <v>553</v>
      </c>
      <c r="G156" s="96"/>
    </row>
    <row r="157" spans="1:7" s="50" customFormat="1" ht="21.75" customHeight="1" x14ac:dyDescent="0.25">
      <c r="A157" s="37">
        <v>152</v>
      </c>
      <c r="B157" s="49" t="s">
        <v>422</v>
      </c>
      <c r="C157" s="56"/>
      <c r="D157" s="47"/>
      <c r="E157" s="46"/>
      <c r="F157" s="95" t="s">
        <v>547</v>
      </c>
      <c r="G157" s="96"/>
    </row>
    <row r="158" spans="1:7" s="50" customFormat="1" ht="21.75" customHeight="1" x14ac:dyDescent="0.25">
      <c r="A158" s="37">
        <v>153</v>
      </c>
      <c r="B158" s="49" t="s">
        <v>423</v>
      </c>
      <c r="C158" s="56"/>
      <c r="D158" s="47"/>
      <c r="E158" s="46"/>
      <c r="F158" s="95" t="s">
        <v>547</v>
      </c>
      <c r="G158" s="96"/>
    </row>
    <row r="159" spans="1:7" s="50" customFormat="1" ht="21.75" customHeight="1" x14ac:dyDescent="0.25">
      <c r="A159" s="37">
        <v>154</v>
      </c>
      <c r="B159" s="49" t="s">
        <v>424</v>
      </c>
      <c r="C159" s="56">
        <v>7512325</v>
      </c>
      <c r="D159" s="47">
        <f t="shared" si="6"/>
        <v>375616.25</v>
      </c>
      <c r="E159" s="46">
        <f t="shared" si="7"/>
        <v>7136708.75</v>
      </c>
      <c r="F159" s="95" t="s">
        <v>547</v>
      </c>
      <c r="G159" s="96"/>
    </row>
    <row r="160" spans="1:7" s="50" customFormat="1" ht="21.75" customHeight="1" x14ac:dyDescent="0.25">
      <c r="A160" s="37">
        <v>155</v>
      </c>
      <c r="B160" s="49" t="s">
        <v>425</v>
      </c>
      <c r="C160" s="56">
        <v>1192704</v>
      </c>
      <c r="D160" s="47">
        <f t="shared" si="6"/>
        <v>59635.199999999997</v>
      </c>
      <c r="E160" s="46">
        <f t="shared" si="7"/>
        <v>1133068.8</v>
      </c>
      <c r="F160" s="95" t="s">
        <v>547</v>
      </c>
      <c r="G160" s="96"/>
    </row>
    <row r="161" spans="1:7" s="50" customFormat="1" ht="21.75" customHeight="1" x14ac:dyDescent="0.25">
      <c r="A161" s="37">
        <v>156</v>
      </c>
      <c r="B161" s="49" t="s">
        <v>426</v>
      </c>
      <c r="C161" s="52">
        <v>180000000</v>
      </c>
      <c r="D161" s="61">
        <f t="shared" si="6"/>
        <v>9000000</v>
      </c>
      <c r="E161" s="63">
        <f t="shared" si="7"/>
        <v>171000000</v>
      </c>
      <c r="F161" s="95" t="s">
        <v>547</v>
      </c>
      <c r="G161" s="96"/>
    </row>
    <row r="162" spans="1:7" s="50" customFormat="1" ht="20.25" customHeight="1" x14ac:dyDescent="0.25">
      <c r="A162" s="37"/>
      <c r="B162" s="62" t="s">
        <v>39</v>
      </c>
      <c r="C162" s="125">
        <f>SUM(C6:C161)</f>
        <v>700015216</v>
      </c>
      <c r="D162" s="125">
        <f>SUM(D6:D161)</f>
        <v>35000760.800000004</v>
      </c>
      <c r="E162" s="125">
        <f>SUM(E6:E161)</f>
        <v>665014455.19999981</v>
      </c>
      <c r="F162" s="95"/>
      <c r="G162" s="96"/>
    </row>
    <row r="163" spans="1:7" ht="70.5" customHeight="1" x14ac:dyDescent="0.3">
      <c r="A163" s="120" t="s">
        <v>585</v>
      </c>
      <c r="B163" s="120"/>
      <c r="C163" s="120"/>
      <c r="D163" s="120"/>
      <c r="E163" s="120"/>
      <c r="F163" s="120"/>
      <c r="G163" s="120"/>
    </row>
  </sheetData>
  <mergeCells count="165">
    <mergeCell ref="A163:G163"/>
    <mergeCell ref="A2:G2"/>
    <mergeCell ref="D1:G1"/>
    <mergeCell ref="F3:G5"/>
    <mergeCell ref="F16:G16"/>
    <mergeCell ref="F17:G17"/>
    <mergeCell ref="F18:G18"/>
    <mergeCell ref="F19:G19"/>
    <mergeCell ref="F20:G20"/>
    <mergeCell ref="A3:A5"/>
    <mergeCell ref="B3:B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  <mergeCell ref="F85:G85"/>
    <mergeCell ref="F86:G86"/>
    <mergeCell ref="F87:G87"/>
    <mergeCell ref="F88:G88"/>
    <mergeCell ref="F89:G89"/>
    <mergeCell ref="F81:G81"/>
    <mergeCell ref="F82:G82"/>
    <mergeCell ref="F83:G83"/>
    <mergeCell ref="F84:G84"/>
    <mergeCell ref="F95:G95"/>
    <mergeCell ref="F96:G96"/>
    <mergeCell ref="F97:G97"/>
    <mergeCell ref="F98:G98"/>
    <mergeCell ref="F99:G99"/>
    <mergeCell ref="F90:G90"/>
    <mergeCell ref="F91:G91"/>
    <mergeCell ref="F92:G92"/>
    <mergeCell ref="F93:G93"/>
    <mergeCell ref="F94:G94"/>
    <mergeCell ref="F105:G105"/>
    <mergeCell ref="F106:G106"/>
    <mergeCell ref="F107:G107"/>
    <mergeCell ref="F108:G108"/>
    <mergeCell ref="F109:G109"/>
    <mergeCell ref="F100:G100"/>
    <mergeCell ref="F101:G101"/>
    <mergeCell ref="F102:G102"/>
    <mergeCell ref="F103:G103"/>
    <mergeCell ref="F104:G104"/>
    <mergeCell ref="F115:G115"/>
    <mergeCell ref="F116:G116"/>
    <mergeCell ref="F117:G117"/>
    <mergeCell ref="F118:G118"/>
    <mergeCell ref="F119:G119"/>
    <mergeCell ref="F110:G110"/>
    <mergeCell ref="F111:G111"/>
    <mergeCell ref="F112:G112"/>
    <mergeCell ref="F113:G113"/>
    <mergeCell ref="F114:G114"/>
    <mergeCell ref="F125:G125"/>
    <mergeCell ref="F126:G126"/>
    <mergeCell ref="F127:G127"/>
    <mergeCell ref="F128:G128"/>
    <mergeCell ref="F129:G129"/>
    <mergeCell ref="F120:G120"/>
    <mergeCell ref="F121:G121"/>
    <mergeCell ref="F122:G122"/>
    <mergeCell ref="F123:G123"/>
    <mergeCell ref="F124:G124"/>
    <mergeCell ref="F143:G143"/>
    <mergeCell ref="F144:G144"/>
    <mergeCell ref="F135:G135"/>
    <mergeCell ref="F136:G136"/>
    <mergeCell ref="F137:G137"/>
    <mergeCell ref="F138:G138"/>
    <mergeCell ref="F139:G139"/>
    <mergeCell ref="F130:G130"/>
    <mergeCell ref="F131:G131"/>
    <mergeCell ref="F132:G132"/>
    <mergeCell ref="F133:G133"/>
    <mergeCell ref="F134:G134"/>
    <mergeCell ref="F160:G160"/>
    <mergeCell ref="F161:G161"/>
    <mergeCell ref="F162:G162"/>
    <mergeCell ref="C3:E3"/>
    <mergeCell ref="C4:E4"/>
    <mergeCell ref="F155:G155"/>
    <mergeCell ref="F156:G156"/>
    <mergeCell ref="F157:G157"/>
    <mergeCell ref="F158:G158"/>
    <mergeCell ref="F159:G159"/>
    <mergeCell ref="F150:G150"/>
    <mergeCell ref="F151:G151"/>
    <mergeCell ref="F152:G152"/>
    <mergeCell ref="F153:G153"/>
    <mergeCell ref="F154:G154"/>
    <mergeCell ref="F145:G145"/>
    <mergeCell ref="F146:G146"/>
    <mergeCell ref="F147:G147"/>
    <mergeCell ref="F148:G148"/>
    <mergeCell ref="F149:G149"/>
    <mergeCell ref="F140:G140"/>
    <mergeCell ref="F141:G141"/>
    <mergeCell ref="F142:G142"/>
  </mergeCells>
  <pageMargins left="0.22" right="0.17" top="0.17" bottom="0.36" header="0.15748031496062992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Sheet1</vt:lpstr>
      <vt:lpstr>avagani</vt:lpstr>
      <vt:lpstr>հավելված 2</vt:lpstr>
      <vt:lpstr>հավելված 3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2018-12-17T07:35:12Z</dcterms:modified>
</cp:coreProperties>
</file>