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firstSheet="1" activeTab="1"/>
  </bookViews>
  <sheets>
    <sheet name="Sheet1" sheetId="1" state="hidden" r:id="rId1"/>
    <sheet name="Лист1" sheetId="14" r:id="rId2"/>
    <sheet name="Sheet2" sheetId="2" state="hidden" r:id="rId3"/>
    <sheet name="Sheet3" sheetId="3" state="hidden" r:id="rId4"/>
  </sheets>
  <calcPr calcId="162913"/>
</workbook>
</file>

<file path=xl/calcChain.xml><?xml version="1.0" encoding="utf-8"?>
<calcChain xmlns="http://schemas.openxmlformats.org/spreadsheetml/2006/main">
  <c r="E20" i="14" l="1"/>
  <c r="Q25" i="1" l="1"/>
  <c r="P25" i="1"/>
  <c r="O25" i="1"/>
  <c r="F30" i="1" s="1"/>
  <c r="M25" i="1"/>
  <c r="L25" i="1"/>
  <c r="J25" i="1"/>
  <c r="I25" i="1"/>
  <c r="G25" i="1"/>
  <c r="F25" i="1"/>
  <c r="D25" i="1"/>
  <c r="F28" i="1" l="1"/>
  <c r="H14" i="1"/>
  <c r="H13" i="1"/>
  <c r="H6" i="1"/>
  <c r="N6" i="1"/>
  <c r="E22" i="1"/>
  <c r="N21" i="1"/>
  <c r="H21" i="1"/>
  <c r="E21" i="1"/>
  <c r="N19" i="1"/>
  <c r="H19" i="1"/>
  <c r="C19" i="1"/>
  <c r="E19" i="1" s="1"/>
  <c r="N18" i="1"/>
  <c r="K18" i="1"/>
  <c r="H18" i="1"/>
  <c r="E18" i="1"/>
  <c r="N17" i="1"/>
  <c r="K17" i="1"/>
  <c r="H17" i="1"/>
  <c r="C17" i="1"/>
  <c r="E17" i="1" s="1"/>
  <c r="N16" i="1"/>
  <c r="K16" i="1"/>
  <c r="H16" i="1"/>
  <c r="C16" i="1"/>
  <c r="E16" i="1" s="1"/>
  <c r="N15" i="1"/>
  <c r="K15" i="1"/>
  <c r="H15" i="1"/>
  <c r="E15" i="1"/>
  <c r="N14" i="1"/>
  <c r="K14" i="1"/>
  <c r="C14" i="1"/>
  <c r="E14" i="1" s="1"/>
  <c r="N13" i="1"/>
  <c r="K13" i="1"/>
  <c r="E13" i="1"/>
  <c r="N12" i="1"/>
  <c r="K12" i="1"/>
  <c r="H12" i="1"/>
  <c r="E12" i="1"/>
  <c r="N11" i="1"/>
  <c r="K11" i="1"/>
  <c r="H11" i="1"/>
  <c r="E11" i="1"/>
  <c r="N10" i="1"/>
  <c r="K10" i="1"/>
  <c r="H10" i="1"/>
  <c r="C10" i="1"/>
  <c r="N9" i="1"/>
  <c r="K9" i="1"/>
  <c r="H9" i="1"/>
  <c r="E9" i="1"/>
  <c r="N8" i="1"/>
  <c r="K8" i="1"/>
  <c r="H8" i="1"/>
  <c r="E8" i="1"/>
  <c r="N7" i="1"/>
  <c r="K7" i="1"/>
  <c r="H7" i="1"/>
  <c r="H25" i="1" s="1"/>
  <c r="K6" i="1"/>
  <c r="N25" i="1" l="1"/>
  <c r="E10" i="1"/>
  <c r="E25" i="1" s="1"/>
  <c r="C25" i="1"/>
  <c r="F27" i="1" s="1"/>
  <c r="K25" i="1"/>
  <c r="F29" i="1" l="1"/>
</calcChain>
</file>

<file path=xl/sharedStrings.xml><?xml version="1.0" encoding="utf-8"?>
<sst xmlns="http://schemas.openxmlformats.org/spreadsheetml/2006/main" count="96" uniqueCount="79">
  <si>
    <t>ՏԵՂԵԿԱՆՔ</t>
  </si>
  <si>
    <t>NN</t>
  </si>
  <si>
    <t>Կազմակերպության անվանումը</t>
  </si>
  <si>
    <t>010</t>
  </si>
  <si>
    <t>013</t>
  </si>
  <si>
    <t>015</t>
  </si>
  <si>
    <t>016</t>
  </si>
  <si>
    <t>014</t>
  </si>
  <si>
    <t>018</t>
  </si>
  <si>
    <t>071</t>
  </si>
  <si>
    <t>շենքեր  և  շինություններ</t>
  </si>
  <si>
    <t xml:space="preserve">   Էլ.սարքեր 
սարքավորումներ</t>
  </si>
  <si>
    <t>Մեքենա</t>
  </si>
  <si>
    <t>Գույք</t>
  </si>
  <si>
    <t>Փափուկ 
գույք</t>
  </si>
  <si>
    <t>Գրքեր</t>
  </si>
  <si>
    <t>Արագամաշ առարկաներ</t>
  </si>
  <si>
    <t>հ/արժ.</t>
  </si>
  <si>
    <t>մաշ.</t>
  </si>
  <si>
    <t>մնաց.</t>
  </si>
  <si>
    <t>«Սիսիանի քաղաքապետարանի աշխատակազմ» համայնքային կառավարչական հիմնարկ</t>
  </si>
  <si>
    <t>Սիսիանի քաղաքային համայնք</t>
  </si>
  <si>
    <t>Նախկին շրջխորհրդի գործ.շենք</t>
  </si>
  <si>
    <t>«Է. Ասյանի անվան Սիսիանի մանկական երաժշտական դպրոց» ՀՈԱԿ</t>
  </si>
  <si>
    <t xml:space="preserve">Սիսիանի քաղաքային գրադարան         </t>
  </si>
  <si>
    <t xml:space="preserve">«Սիսիանի շախմատի դպրոց» ՀՈԱԿ  </t>
  </si>
  <si>
    <t xml:space="preserve">«Սիսիանի մանկական արվեստի դպրոց» ՀՈԱԿ  </t>
  </si>
  <si>
    <t>«Զ.Ա. Խաչատրյանի անվան գեղարվեստի դպրոց» ՀՈԱԿ</t>
  </si>
  <si>
    <t>«Համո Սահյանի անվան Սիսիանի քաղաքային մշակույթի կենտրոն» ՀՈԱԿ</t>
  </si>
  <si>
    <t>«Աղվան Մինասյանի անվան մանկապատանեկան ստեղծագործության կենտրոն» ՀՈԱԿ</t>
  </si>
  <si>
    <t xml:space="preserve">«Սիսիանի համայնքի թիվ 1 նախադպրոցական ուսումնական հաստատություն» ՀՈԱԿ    </t>
  </si>
  <si>
    <t xml:space="preserve">«Սիսիանի համայնքի թիվ 2 նախադպրոցական ուսումնական հաստատություն» ՀՈԱԿ    </t>
  </si>
  <si>
    <t xml:space="preserve">«Սիսիանի համայնքի թիվ 3 նախադպրոցական ուսումնական հաստատություն» ՀՈԱԿ    </t>
  </si>
  <si>
    <t xml:space="preserve">«Սիսիանի համայնքի թիվ 4 նախադպրոցական ուսումնական հաստատություն» ՀՈԱԿ    </t>
  </si>
  <si>
    <t>«Սիսիանի ֆուտբոլի դպրոց» ՀՈԱԿ</t>
  </si>
  <si>
    <t>«Սիսիանի բնակարանային կոմունալ տնտեսություն» ՀՈԱԿ</t>
  </si>
  <si>
    <t>Համայնքային նշանակության
կառույցներ և կենսաապահովման միջոցներ /կցվում է ցանկը հավելված 2/</t>
  </si>
  <si>
    <t>Անավարտ շինություններ</t>
  </si>
  <si>
    <t xml:space="preserve"> </t>
  </si>
  <si>
    <t>ԸՆԴԱՄԵՆԸ</t>
  </si>
  <si>
    <t xml:space="preserve">Հիմնական միջոցների  հաշվեկշռային արժեք                                                                                              </t>
  </si>
  <si>
    <t>հազար դրամ</t>
  </si>
  <si>
    <t xml:space="preserve">Հիմնական միջոցների մաշվածք                                                    </t>
  </si>
  <si>
    <t xml:space="preserve">Հիմնական միջոցների մնացորդային  արժեք                                                                            </t>
  </si>
  <si>
    <t xml:space="preserve">Շրջանառու միջոցներ                                                            </t>
  </si>
  <si>
    <t xml:space="preserve">      ՀԱՄԱՅՆՔԻ ՂԵԿԱՎԱՐ`                                                   Ա. ՍԱՐԳՍՅԱՆ   </t>
  </si>
  <si>
    <t>Համայնքային սեփականության հողամասեր /1416.6789 հա, վկայական 1983209/</t>
  </si>
  <si>
    <t xml:space="preserve">Հավելված 1
ՀՀ Սյունիքի մարզի Սիսիանի համայնքի ավագանու 2016թ. դեկտեմբերի 16-ի թիվ ___(Ա) որոշման </t>
  </si>
  <si>
    <t>Ընդամենը</t>
  </si>
  <si>
    <t>«Սիսիանի համայնքի թիվ 1 ՆՈՒՀ»   ՀՈԱԿ</t>
  </si>
  <si>
    <t>«Սիսիանի համայնքի թիվ 2 ՆՈՒՀ»   ՀՈԱԿ</t>
  </si>
  <si>
    <t>«Սիսիանի համայնքի թիվ 3 ՆՈՒՀ»   ՀՈԱԿ</t>
  </si>
  <si>
    <t>«Սիսիանի համայնքի թիվ 4 ՆՈՒՀ»   ՀՈԱԿ</t>
  </si>
  <si>
    <t>«Է.Ասյանի անվան Սիսիանի մանկական երաժշտական դպրոց» ՀՈԱԿ</t>
  </si>
  <si>
    <t>«Սիսիանի շախմատի  դպրոց» ՀՈԱԿ</t>
  </si>
  <si>
    <t>«Սիսիանի համայնքի  մանկական արվեստի   դպրոց» ՀՈԱԿ</t>
  </si>
  <si>
    <t>«Համո Սահյանի անվան Սիսիանի քաղաքային մշակույթի կենտրոն»ՀՈԱԿ</t>
  </si>
  <si>
    <t>Սիսիան « Զ.Ա.Խաչատրյանի անվան գեղարվեստի դպրոց» ՀՈԱԿ</t>
  </si>
  <si>
    <t xml:space="preserve">    «ՀԾ - Հաշվապահ 7»   1/մեկ/    աշխատողի համար ծրագրերի բաշխման</t>
  </si>
  <si>
    <t>ՑՈՒՑԱԿ</t>
  </si>
  <si>
    <t>Հավելված</t>
  </si>
  <si>
    <t>Սիսիանի համայնքի ավագանու</t>
  </si>
  <si>
    <t>2019թ.հունվարի  ___ թիվ ___որոշման</t>
  </si>
  <si>
    <t>հ/հ</t>
  </si>
  <si>
    <t>Գույքային համարը</t>
  </si>
  <si>
    <t>Քանակ</t>
  </si>
  <si>
    <t>Սիսիան-1</t>
  </si>
  <si>
    <t>Սիսիան-2</t>
  </si>
  <si>
    <t>Սիսիան-3</t>
  </si>
  <si>
    <t>Սիսիան-4</t>
  </si>
  <si>
    <t>Սիսիան-5</t>
  </si>
  <si>
    <t>Սիսիան-6</t>
  </si>
  <si>
    <t>Սիսիան-7</t>
  </si>
  <si>
    <t>Սիսիան-8</t>
  </si>
  <si>
    <t>Սիսիան-9</t>
  </si>
  <si>
    <t>Սիսիան-10</t>
  </si>
  <si>
    <t>Սիսիան-11</t>
  </si>
  <si>
    <t xml:space="preserve"> «Սիսիանի բնակարանային կոմունալ տնտեսություն »ՀՈԱԿ</t>
  </si>
  <si>
    <t>Արժեք /ՀՀ դրամ/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</si>
</sst>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i/>
      <sz val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6" fillId="0" borderId="1" xfId="1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/>
    <xf numFmtId="164" fontId="2" fillId="0" borderId="1" xfId="1" applyNumberFormat="1" applyFont="1" applyFill="1" applyBorder="1" applyAlignment="1"/>
    <xf numFmtId="0" fontId="2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/>
    <xf numFmtId="0" fontId="2" fillId="0" borderId="0" xfId="1" applyFont="1" applyFill="1" applyAlignment="1">
      <alignment horizontal="left" vertical="center"/>
    </xf>
    <xf numFmtId="2" fontId="2" fillId="0" borderId="0" xfId="1" applyNumberFormat="1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/>
    <xf numFmtId="164" fontId="7" fillId="2" borderId="0" xfId="0" applyNumberFormat="1" applyFont="1" applyFill="1"/>
    <xf numFmtId="164" fontId="2" fillId="2" borderId="1" xfId="1" applyNumberFormat="1" applyFont="1" applyFill="1" applyBorder="1" applyAlignment="1"/>
    <xf numFmtId="0" fontId="2" fillId="2" borderId="1" xfId="1" applyNumberFormat="1" applyFont="1" applyFill="1" applyBorder="1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2" borderId="0" xfId="0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</cellXfs>
  <cellStyles count="3">
    <cellStyle name="Normal_Shee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J37" sqref="J37"/>
    </sheetView>
  </sheetViews>
  <sheetFormatPr defaultColWidth="10.28515625" defaultRowHeight="12.75" x14ac:dyDescent="0.25"/>
  <cols>
    <col min="1" max="1" width="3.42578125" style="1" customWidth="1"/>
    <col min="2" max="2" width="21.7109375" style="31" customWidth="1"/>
    <col min="3" max="3" width="8.85546875" style="5" customWidth="1"/>
    <col min="4" max="4" width="8.7109375" style="5" customWidth="1"/>
    <col min="5" max="6" width="8.140625" style="5" customWidth="1"/>
    <col min="7" max="7" width="8" style="5" customWidth="1"/>
    <col min="8" max="8" width="6.7109375" style="5" customWidth="1"/>
    <col min="9" max="9" width="8.140625" style="5" customWidth="1"/>
    <col min="10" max="10" width="7.85546875" style="5" customWidth="1"/>
    <col min="11" max="11" width="8.140625" style="5" customWidth="1"/>
    <col min="12" max="13" width="7.85546875" style="5" customWidth="1"/>
    <col min="14" max="15" width="7.7109375" style="5" customWidth="1"/>
    <col min="16" max="16" width="7.140625" style="5" customWidth="1"/>
    <col min="17" max="17" width="8.42578125" style="5" customWidth="1"/>
    <col min="18" max="16384" width="10.28515625" style="5"/>
  </cols>
  <sheetData>
    <row r="1" spans="1:19" ht="54.7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3" t="s">
        <v>47</v>
      </c>
      <c r="N1" s="43"/>
      <c r="O1" s="43"/>
      <c r="P1" s="43"/>
      <c r="Q1" s="43"/>
      <c r="R1" s="4"/>
    </row>
    <row r="2" spans="1:19" ht="23.25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6"/>
      <c r="S2" s="6"/>
    </row>
    <row r="3" spans="1:19" ht="15" customHeight="1" x14ac:dyDescent="0.25">
      <c r="A3" s="45" t="s">
        <v>1</v>
      </c>
      <c r="B3" s="46" t="s">
        <v>2</v>
      </c>
      <c r="C3" s="47" t="s">
        <v>3</v>
      </c>
      <c r="D3" s="48"/>
      <c r="E3" s="48"/>
      <c r="F3" s="47" t="s">
        <v>4</v>
      </c>
      <c r="G3" s="48"/>
      <c r="H3" s="48"/>
      <c r="I3" s="47" t="s">
        <v>5</v>
      </c>
      <c r="J3" s="48"/>
      <c r="K3" s="48"/>
      <c r="L3" s="47" t="s">
        <v>6</v>
      </c>
      <c r="M3" s="48"/>
      <c r="N3" s="48"/>
      <c r="O3" s="7" t="s">
        <v>7</v>
      </c>
      <c r="P3" s="7" t="s">
        <v>8</v>
      </c>
      <c r="Q3" s="7" t="s">
        <v>9</v>
      </c>
      <c r="R3" s="8"/>
    </row>
    <row r="4" spans="1:19" ht="53.25" customHeight="1" x14ac:dyDescent="0.25">
      <c r="A4" s="45"/>
      <c r="B4" s="46"/>
      <c r="C4" s="48" t="s">
        <v>10</v>
      </c>
      <c r="D4" s="48"/>
      <c r="E4" s="48"/>
      <c r="F4" s="46" t="s">
        <v>11</v>
      </c>
      <c r="G4" s="48"/>
      <c r="H4" s="48"/>
      <c r="I4" s="48" t="s">
        <v>12</v>
      </c>
      <c r="J4" s="48"/>
      <c r="K4" s="48"/>
      <c r="L4" s="48" t="s">
        <v>13</v>
      </c>
      <c r="M4" s="48"/>
      <c r="N4" s="48"/>
      <c r="O4" s="9" t="s">
        <v>14</v>
      </c>
      <c r="P4" s="10" t="s">
        <v>15</v>
      </c>
      <c r="Q4" s="9" t="s">
        <v>16</v>
      </c>
      <c r="R4" s="11"/>
    </row>
    <row r="5" spans="1:19" ht="27" customHeight="1" x14ac:dyDescent="0.25">
      <c r="A5" s="45"/>
      <c r="B5" s="46"/>
      <c r="C5" s="10" t="s">
        <v>17</v>
      </c>
      <c r="D5" s="10" t="s">
        <v>18</v>
      </c>
      <c r="E5" s="10" t="s">
        <v>19</v>
      </c>
      <c r="F5" s="10" t="s">
        <v>17</v>
      </c>
      <c r="G5" s="10" t="s">
        <v>18</v>
      </c>
      <c r="H5" s="10" t="s">
        <v>19</v>
      </c>
      <c r="I5" s="10" t="s">
        <v>17</v>
      </c>
      <c r="J5" s="10" t="s">
        <v>18</v>
      </c>
      <c r="K5" s="10" t="s">
        <v>19</v>
      </c>
      <c r="L5" s="10" t="s">
        <v>17</v>
      </c>
      <c r="M5" s="10" t="s">
        <v>18</v>
      </c>
      <c r="N5" s="10" t="s">
        <v>19</v>
      </c>
      <c r="O5" s="10" t="s">
        <v>17</v>
      </c>
      <c r="P5" s="10" t="s">
        <v>17</v>
      </c>
      <c r="Q5" s="10" t="s">
        <v>17</v>
      </c>
      <c r="R5" s="8"/>
    </row>
    <row r="6" spans="1:19" ht="63.75" x14ac:dyDescent="0.25">
      <c r="A6" s="12">
        <v>1</v>
      </c>
      <c r="B6" s="13" t="s">
        <v>20</v>
      </c>
      <c r="C6" s="32"/>
      <c r="D6" s="33"/>
      <c r="E6" s="33"/>
      <c r="F6" s="34">
        <v>19012.411000000004</v>
      </c>
      <c r="G6" s="35">
        <v>14761.414000000006</v>
      </c>
      <c r="H6" s="35">
        <f t="shared" ref="H6:H12" si="0">F6-G6</f>
        <v>4250.9969999999976</v>
      </c>
      <c r="I6" s="35">
        <v>15110</v>
      </c>
      <c r="J6" s="35">
        <v>10310</v>
      </c>
      <c r="K6" s="35">
        <f>I6-J6</f>
        <v>4800</v>
      </c>
      <c r="L6" s="35">
        <v>4512.9399999999996</v>
      </c>
      <c r="M6" s="35">
        <v>3632.76</v>
      </c>
      <c r="N6" s="35">
        <f>L6-M6</f>
        <v>880.17999999999938</v>
      </c>
      <c r="O6" s="32"/>
      <c r="P6" s="35">
        <v>611.79999999999995</v>
      </c>
      <c r="Q6" s="33">
        <v>614.4</v>
      </c>
      <c r="R6" s="8"/>
    </row>
    <row r="7" spans="1:19" ht="27.75" customHeight="1" x14ac:dyDescent="0.25">
      <c r="A7" s="12">
        <v>2</v>
      </c>
      <c r="B7" s="13" t="s">
        <v>21</v>
      </c>
      <c r="C7" s="32"/>
      <c r="D7" s="33"/>
      <c r="E7" s="33"/>
      <c r="F7" s="33">
        <v>2577</v>
      </c>
      <c r="G7" s="35"/>
      <c r="H7" s="35">
        <f t="shared" si="0"/>
        <v>2577</v>
      </c>
      <c r="I7" s="35">
        <v>27808</v>
      </c>
      <c r="J7" s="35">
        <v>21241.8</v>
      </c>
      <c r="K7" s="35">
        <f>I7-J7</f>
        <v>6566.2000000000007</v>
      </c>
      <c r="L7" s="35">
        <v>29718.5</v>
      </c>
      <c r="M7" s="35">
        <v>277.2</v>
      </c>
      <c r="N7" s="35">
        <f>L7-M7</f>
        <v>29441.3</v>
      </c>
      <c r="O7" s="32">
        <v>265.5</v>
      </c>
      <c r="P7" s="35"/>
      <c r="Q7" s="33"/>
      <c r="R7" s="8"/>
    </row>
    <row r="8" spans="1:19" ht="25.5" customHeight="1" x14ac:dyDescent="0.25">
      <c r="A8" s="12">
        <v>3</v>
      </c>
      <c r="B8" s="16" t="s">
        <v>22</v>
      </c>
      <c r="C8" s="35">
        <v>15303.2</v>
      </c>
      <c r="D8" s="35">
        <v>15303.2</v>
      </c>
      <c r="E8" s="33">
        <f t="shared" ref="E8:E19" si="1">C8-D8</f>
        <v>0</v>
      </c>
      <c r="F8" s="35"/>
      <c r="G8" s="35"/>
      <c r="H8" s="35">
        <f t="shared" si="0"/>
        <v>0</v>
      </c>
      <c r="I8" s="35"/>
      <c r="J8" s="35"/>
      <c r="K8" s="35">
        <f t="shared" ref="K8:K18" si="2">I8-J8</f>
        <v>0</v>
      </c>
      <c r="L8" s="35"/>
      <c r="M8" s="35"/>
      <c r="N8" s="35">
        <f>L8-M8</f>
        <v>0</v>
      </c>
      <c r="O8" s="35"/>
      <c r="P8" s="35"/>
      <c r="Q8" s="33"/>
      <c r="R8" s="8"/>
    </row>
    <row r="9" spans="1:19" ht="51" x14ac:dyDescent="0.25">
      <c r="A9" s="12">
        <v>4</v>
      </c>
      <c r="B9" s="16" t="s">
        <v>23</v>
      </c>
      <c r="C9" s="35">
        <v>7763</v>
      </c>
      <c r="D9" s="35">
        <v>7763</v>
      </c>
      <c r="E9" s="33">
        <f t="shared" si="1"/>
        <v>0</v>
      </c>
      <c r="F9" s="35">
        <v>3070.1669999999999</v>
      </c>
      <c r="G9" s="35">
        <v>2059</v>
      </c>
      <c r="H9" s="35">
        <f t="shared" si="0"/>
        <v>1011.1669999999999</v>
      </c>
      <c r="I9" s="35"/>
      <c r="J9" s="35"/>
      <c r="K9" s="35">
        <f t="shared" si="2"/>
        <v>0</v>
      </c>
      <c r="L9" s="35">
        <v>199.9</v>
      </c>
      <c r="M9" s="35">
        <v>59.942</v>
      </c>
      <c r="N9" s="35">
        <f>L9-M9</f>
        <v>139.958</v>
      </c>
      <c r="O9" s="35">
        <v>660</v>
      </c>
      <c r="P9" s="35">
        <v>134</v>
      </c>
      <c r="Q9" s="33">
        <v>820.8</v>
      </c>
      <c r="R9" s="8"/>
    </row>
    <row r="10" spans="1:19" ht="25.5" x14ac:dyDescent="0.25">
      <c r="A10" s="12">
        <v>5</v>
      </c>
      <c r="B10" s="16" t="s">
        <v>24</v>
      </c>
      <c r="C10" s="35">
        <f>5254+2437+2035.68</f>
        <v>9726.68</v>
      </c>
      <c r="D10" s="35">
        <v>7880</v>
      </c>
      <c r="E10" s="33">
        <f t="shared" si="1"/>
        <v>1846.6800000000003</v>
      </c>
      <c r="F10" s="35">
        <v>1197.9000000000001</v>
      </c>
      <c r="G10" s="36">
        <v>998.7</v>
      </c>
      <c r="H10" s="35">
        <f t="shared" si="0"/>
        <v>199.20000000000005</v>
      </c>
      <c r="I10" s="36"/>
      <c r="J10" s="36"/>
      <c r="K10" s="35">
        <f t="shared" si="2"/>
        <v>0</v>
      </c>
      <c r="L10" s="35">
        <v>1124.2</v>
      </c>
      <c r="M10" s="35">
        <v>394</v>
      </c>
      <c r="N10" s="35">
        <f>L10-M10</f>
        <v>730.2</v>
      </c>
      <c r="O10" s="35"/>
      <c r="P10" s="35">
        <v>5839.4</v>
      </c>
      <c r="Q10" s="35">
        <v>256.60000000000002</v>
      </c>
      <c r="R10" s="8"/>
    </row>
    <row r="11" spans="1:19" ht="25.5" x14ac:dyDescent="0.25">
      <c r="A11" s="12">
        <v>6</v>
      </c>
      <c r="B11" s="16" t="s">
        <v>25</v>
      </c>
      <c r="C11" s="35">
        <v>970</v>
      </c>
      <c r="D11" s="36">
        <v>617.29999999999995</v>
      </c>
      <c r="E11" s="33">
        <f t="shared" si="1"/>
        <v>352.70000000000005</v>
      </c>
      <c r="F11" s="35">
        <v>170</v>
      </c>
      <c r="G11" s="35">
        <v>102</v>
      </c>
      <c r="H11" s="35">
        <f t="shared" si="0"/>
        <v>68</v>
      </c>
      <c r="I11" s="36"/>
      <c r="J11" s="36"/>
      <c r="K11" s="35">
        <f t="shared" si="2"/>
        <v>0</v>
      </c>
      <c r="L11" s="35">
        <v>1444</v>
      </c>
      <c r="M11" s="35">
        <v>1287</v>
      </c>
      <c r="N11" s="35">
        <f t="shared" ref="N11:N19" si="3">L11-M11</f>
        <v>157</v>
      </c>
      <c r="O11" s="35"/>
      <c r="P11" s="36"/>
      <c r="Q11" s="36">
        <v>630.6</v>
      </c>
      <c r="R11" s="8"/>
    </row>
    <row r="12" spans="1:19" ht="25.5" x14ac:dyDescent="0.25">
      <c r="A12" s="12">
        <v>7</v>
      </c>
      <c r="B12" s="16" t="s">
        <v>26</v>
      </c>
      <c r="C12" s="33">
        <v>5939.3</v>
      </c>
      <c r="D12" s="33">
        <v>4835.7</v>
      </c>
      <c r="E12" s="33">
        <f t="shared" si="1"/>
        <v>1103.6000000000004</v>
      </c>
      <c r="F12" s="33">
        <v>692.6</v>
      </c>
      <c r="G12" s="33">
        <v>512.6</v>
      </c>
      <c r="H12" s="35">
        <f t="shared" si="0"/>
        <v>180</v>
      </c>
      <c r="I12" s="33"/>
      <c r="J12" s="33"/>
      <c r="K12" s="35">
        <f t="shared" si="2"/>
        <v>0</v>
      </c>
      <c r="L12" s="33">
        <v>648</v>
      </c>
      <c r="M12" s="35">
        <v>305</v>
      </c>
      <c r="N12" s="35">
        <f t="shared" si="3"/>
        <v>343</v>
      </c>
      <c r="O12" s="33">
        <v>1556.4</v>
      </c>
      <c r="P12" s="33"/>
      <c r="Q12" s="33">
        <v>177.5</v>
      </c>
      <c r="R12" s="8"/>
    </row>
    <row r="13" spans="1:19" ht="38.25" x14ac:dyDescent="0.25">
      <c r="A13" s="12">
        <v>8</v>
      </c>
      <c r="B13" s="13" t="s">
        <v>27</v>
      </c>
      <c r="C13" s="33">
        <v>6883.7</v>
      </c>
      <c r="D13" s="33">
        <v>6119</v>
      </c>
      <c r="E13" s="33">
        <f t="shared" si="1"/>
        <v>764.69999999999982</v>
      </c>
      <c r="F13" s="33">
        <v>1228.4000000000001</v>
      </c>
      <c r="G13" s="33">
        <v>1052</v>
      </c>
      <c r="H13" s="35">
        <f t="shared" ref="H13:H19" si="4">F13-G13</f>
        <v>176.40000000000009</v>
      </c>
      <c r="I13" s="33"/>
      <c r="J13" s="33"/>
      <c r="K13" s="35">
        <f t="shared" si="2"/>
        <v>0</v>
      </c>
      <c r="L13" s="33">
        <v>2127.8000000000002</v>
      </c>
      <c r="M13" s="33">
        <v>1360.2</v>
      </c>
      <c r="N13" s="35">
        <f t="shared" si="3"/>
        <v>767.60000000000014</v>
      </c>
      <c r="O13" s="33"/>
      <c r="P13" s="33"/>
      <c r="Q13" s="33">
        <v>2089.1999999999998</v>
      </c>
      <c r="R13" s="8"/>
    </row>
    <row r="14" spans="1:19" ht="38.25" x14ac:dyDescent="0.25">
      <c r="A14" s="12">
        <v>9</v>
      </c>
      <c r="B14" s="13" t="s">
        <v>28</v>
      </c>
      <c r="C14" s="33">
        <f>6856.6+103751.7+1170.6+1554.2</f>
        <v>113333.1</v>
      </c>
      <c r="D14" s="33">
        <v>29233.200000000001</v>
      </c>
      <c r="E14" s="33">
        <f t="shared" si="1"/>
        <v>84099.900000000009</v>
      </c>
      <c r="F14" s="33">
        <v>1345</v>
      </c>
      <c r="G14" s="33">
        <v>523.20000000000005</v>
      </c>
      <c r="H14" s="35">
        <f t="shared" si="4"/>
        <v>821.8</v>
      </c>
      <c r="I14" s="33"/>
      <c r="J14" s="33"/>
      <c r="K14" s="35">
        <f t="shared" si="2"/>
        <v>0</v>
      </c>
      <c r="L14" s="33">
        <v>18721.3</v>
      </c>
      <c r="M14" s="33">
        <v>13695.4</v>
      </c>
      <c r="N14" s="35">
        <f t="shared" si="3"/>
        <v>5025.8999999999996</v>
      </c>
      <c r="O14" s="33">
        <v>1160.8</v>
      </c>
      <c r="P14" s="33"/>
      <c r="Q14" s="33">
        <v>182.6</v>
      </c>
      <c r="R14" s="8"/>
    </row>
    <row r="15" spans="1:19" ht="65.25" customHeight="1" x14ac:dyDescent="0.25">
      <c r="A15" s="12">
        <v>10</v>
      </c>
      <c r="B15" s="13" t="s">
        <v>29</v>
      </c>
      <c r="C15" s="33">
        <v>12036.3</v>
      </c>
      <c r="D15" s="33">
        <v>7412.2</v>
      </c>
      <c r="E15" s="33">
        <f t="shared" si="1"/>
        <v>4624.0999999999995</v>
      </c>
      <c r="F15" s="33">
        <v>272.89999999999998</v>
      </c>
      <c r="G15" s="33">
        <v>183</v>
      </c>
      <c r="H15" s="35">
        <f t="shared" si="4"/>
        <v>89.899999999999977</v>
      </c>
      <c r="I15" s="33"/>
      <c r="J15" s="33"/>
      <c r="K15" s="35">
        <f t="shared" si="2"/>
        <v>0</v>
      </c>
      <c r="L15" s="33">
        <v>2987.9</v>
      </c>
      <c r="M15" s="33">
        <v>1025.4000000000001</v>
      </c>
      <c r="N15" s="35">
        <f t="shared" si="3"/>
        <v>1962.5</v>
      </c>
      <c r="O15" s="33">
        <v>52.8</v>
      </c>
      <c r="P15" s="33">
        <v>8.4580000000000002</v>
      </c>
      <c r="Q15" s="33">
        <v>1288.7</v>
      </c>
      <c r="R15" s="8"/>
    </row>
    <row r="16" spans="1:19" ht="56.25" customHeight="1" x14ac:dyDescent="0.25">
      <c r="A16" s="12">
        <v>11</v>
      </c>
      <c r="B16" s="13" t="s">
        <v>30</v>
      </c>
      <c r="C16" s="33">
        <f>3020+5070+177.4</f>
        <v>8267.4</v>
      </c>
      <c r="D16" s="33">
        <v>8267.4</v>
      </c>
      <c r="E16" s="33">
        <f t="shared" si="1"/>
        <v>0</v>
      </c>
      <c r="F16" s="33">
        <v>775</v>
      </c>
      <c r="G16" s="33">
        <v>744.3</v>
      </c>
      <c r="H16" s="35">
        <f t="shared" si="4"/>
        <v>30.700000000000045</v>
      </c>
      <c r="I16" s="33"/>
      <c r="J16" s="33"/>
      <c r="K16" s="35">
        <f t="shared" si="2"/>
        <v>0</v>
      </c>
      <c r="L16" s="33">
        <v>880.6</v>
      </c>
      <c r="M16" s="33">
        <v>580.79999999999995</v>
      </c>
      <c r="N16" s="35">
        <f t="shared" si="3"/>
        <v>299.80000000000007</v>
      </c>
      <c r="O16" s="33"/>
      <c r="P16" s="33">
        <v>54</v>
      </c>
      <c r="Q16" s="33">
        <v>542.5</v>
      </c>
      <c r="R16" s="8"/>
    </row>
    <row r="17" spans="1:19" ht="61.5" customHeight="1" x14ac:dyDescent="0.25">
      <c r="A17" s="12">
        <v>12</v>
      </c>
      <c r="B17" s="13" t="s">
        <v>31</v>
      </c>
      <c r="C17" s="33">
        <f>17600+9809.1+9930.6</f>
        <v>37339.699999999997</v>
      </c>
      <c r="D17" s="33">
        <v>37339.699999999997</v>
      </c>
      <c r="E17" s="33">
        <f t="shared" si="1"/>
        <v>0</v>
      </c>
      <c r="F17" s="33">
        <v>902.3</v>
      </c>
      <c r="G17" s="33">
        <v>606.79999999999995</v>
      </c>
      <c r="H17" s="35">
        <f t="shared" si="4"/>
        <v>295.5</v>
      </c>
      <c r="I17" s="33"/>
      <c r="J17" s="33"/>
      <c r="K17" s="35">
        <f t="shared" si="2"/>
        <v>0</v>
      </c>
      <c r="L17" s="33">
        <v>1295.3</v>
      </c>
      <c r="M17" s="33">
        <v>1006.9</v>
      </c>
      <c r="N17" s="35">
        <f t="shared" si="3"/>
        <v>288.39999999999998</v>
      </c>
      <c r="O17" s="33"/>
      <c r="P17" s="33">
        <v>5</v>
      </c>
      <c r="Q17" s="33">
        <v>355.6</v>
      </c>
      <c r="R17" s="8"/>
    </row>
    <row r="18" spans="1:19" ht="51" x14ac:dyDescent="0.25">
      <c r="A18" s="12">
        <v>13</v>
      </c>
      <c r="B18" s="13" t="s">
        <v>32</v>
      </c>
      <c r="C18" s="33">
        <v>6000</v>
      </c>
      <c r="D18" s="33">
        <v>3820</v>
      </c>
      <c r="E18" s="33">
        <f t="shared" si="1"/>
        <v>2180</v>
      </c>
      <c r="F18" s="33">
        <v>1259.5</v>
      </c>
      <c r="G18" s="33">
        <v>1025.5</v>
      </c>
      <c r="H18" s="35">
        <f t="shared" si="4"/>
        <v>234</v>
      </c>
      <c r="I18" s="33"/>
      <c r="J18" s="33"/>
      <c r="K18" s="35">
        <f t="shared" si="2"/>
        <v>0</v>
      </c>
      <c r="L18" s="33">
        <v>3400.7</v>
      </c>
      <c r="M18" s="33">
        <v>1780.6</v>
      </c>
      <c r="N18" s="35">
        <f t="shared" si="3"/>
        <v>1620.1</v>
      </c>
      <c r="O18" s="33"/>
      <c r="P18" s="33">
        <v>28.4</v>
      </c>
      <c r="Q18" s="33">
        <v>1440.2</v>
      </c>
      <c r="R18" s="8"/>
    </row>
    <row r="19" spans="1:19" ht="51" x14ac:dyDescent="0.25">
      <c r="A19" s="12">
        <v>14</v>
      </c>
      <c r="B19" s="13" t="s">
        <v>33</v>
      </c>
      <c r="C19" s="33">
        <f>10000+5745.2+2160</f>
        <v>17905.2</v>
      </c>
      <c r="D19" s="33">
        <v>15519</v>
      </c>
      <c r="E19" s="33">
        <f t="shared" si="1"/>
        <v>2386.2000000000007</v>
      </c>
      <c r="F19" s="33">
        <v>525.5</v>
      </c>
      <c r="G19" s="33">
        <v>471.4</v>
      </c>
      <c r="H19" s="35">
        <f t="shared" si="4"/>
        <v>54.100000000000023</v>
      </c>
      <c r="I19" s="33"/>
      <c r="J19" s="33"/>
      <c r="K19" s="35"/>
      <c r="L19" s="33">
        <v>559.20000000000005</v>
      </c>
      <c r="M19" s="33">
        <v>146.80000000000001</v>
      </c>
      <c r="N19" s="35">
        <f t="shared" si="3"/>
        <v>412.40000000000003</v>
      </c>
      <c r="O19" s="33">
        <v>161.30000000000001</v>
      </c>
      <c r="P19" s="33">
        <v>44.7</v>
      </c>
      <c r="Q19" s="33">
        <v>605.6</v>
      </c>
      <c r="R19" s="8"/>
    </row>
    <row r="20" spans="1:19" ht="33" customHeight="1" x14ac:dyDescent="0.25">
      <c r="A20" s="12">
        <v>15</v>
      </c>
      <c r="B20" s="13" t="s">
        <v>34</v>
      </c>
      <c r="C20" s="33"/>
      <c r="D20" s="35"/>
      <c r="E20" s="33"/>
      <c r="F20" s="33"/>
      <c r="G20" s="33"/>
      <c r="H20" s="35"/>
      <c r="I20" s="33"/>
      <c r="J20" s="33"/>
      <c r="K20" s="35"/>
      <c r="L20" s="33"/>
      <c r="M20" s="33"/>
      <c r="N20" s="35"/>
      <c r="O20" s="33"/>
      <c r="P20" s="33"/>
      <c r="Q20" s="33">
        <v>912.6</v>
      </c>
      <c r="R20" s="8"/>
    </row>
    <row r="21" spans="1:19" ht="38.25" x14ac:dyDescent="0.25">
      <c r="A21" s="12">
        <v>16</v>
      </c>
      <c r="B21" s="13" t="s">
        <v>35</v>
      </c>
      <c r="C21" s="33">
        <v>20394.468000000001</v>
      </c>
      <c r="D21" s="35">
        <v>11828.6</v>
      </c>
      <c r="E21" s="33">
        <f>C21-D21</f>
        <v>8565.8680000000004</v>
      </c>
      <c r="F21" s="33">
        <v>1070</v>
      </c>
      <c r="G21" s="33">
        <v>635.4</v>
      </c>
      <c r="H21" s="35">
        <f>F21-G21</f>
        <v>434.6</v>
      </c>
      <c r="I21" s="33"/>
      <c r="J21" s="33"/>
      <c r="K21" s="33"/>
      <c r="L21" s="33">
        <v>4693</v>
      </c>
      <c r="M21" s="33">
        <v>3809.3</v>
      </c>
      <c r="N21" s="35">
        <f>L21-M21</f>
        <v>883.69999999999982</v>
      </c>
      <c r="O21" s="33">
        <v>0</v>
      </c>
      <c r="P21" s="33">
        <v>0</v>
      </c>
      <c r="Q21" s="33">
        <v>0</v>
      </c>
      <c r="R21" s="8"/>
    </row>
    <row r="22" spans="1:19" ht="78" customHeight="1" x14ac:dyDescent="0.25">
      <c r="A22" s="12">
        <v>17</v>
      </c>
      <c r="B22" s="13" t="s">
        <v>36</v>
      </c>
      <c r="C22" s="33">
        <v>232408.4</v>
      </c>
      <c r="D22" s="35">
        <v>112937.1</v>
      </c>
      <c r="E22" s="33">
        <f>C22-D22</f>
        <v>119471.29999999999</v>
      </c>
      <c r="F22" s="33"/>
      <c r="G22" s="33"/>
      <c r="H22" s="35"/>
      <c r="I22" s="33"/>
      <c r="J22" s="33"/>
      <c r="K22" s="33"/>
      <c r="L22" s="33"/>
      <c r="M22" s="33"/>
      <c r="N22" s="35"/>
      <c r="O22" s="33"/>
      <c r="P22" s="33"/>
      <c r="Q22" s="33"/>
      <c r="R22" s="8"/>
    </row>
    <row r="23" spans="1:19" ht="18.75" customHeight="1" x14ac:dyDescent="0.25">
      <c r="A23" s="12">
        <v>18</v>
      </c>
      <c r="B23" s="13" t="s">
        <v>37</v>
      </c>
      <c r="C23" s="33">
        <v>219.1</v>
      </c>
      <c r="D23" s="33"/>
      <c r="E23" s="33">
        <v>219.1</v>
      </c>
      <c r="F23" s="33"/>
      <c r="G23" s="33"/>
      <c r="H23" s="35"/>
      <c r="I23" s="33"/>
      <c r="J23" s="33"/>
      <c r="K23" s="35"/>
      <c r="L23" s="33"/>
      <c r="M23" s="33"/>
      <c r="N23" s="35"/>
      <c r="O23" s="33"/>
      <c r="P23" s="33"/>
      <c r="Q23" s="33" t="s">
        <v>38</v>
      </c>
      <c r="R23" s="8"/>
    </row>
    <row r="24" spans="1:19" ht="62.25" customHeight="1" x14ac:dyDescent="0.25">
      <c r="A24" s="12">
        <v>19</v>
      </c>
      <c r="B24" s="13" t="s">
        <v>46</v>
      </c>
      <c r="C24" s="14"/>
      <c r="D24" s="14"/>
      <c r="E24" s="14"/>
      <c r="F24" s="14"/>
      <c r="G24" s="14"/>
      <c r="H24" s="15"/>
      <c r="I24" s="14"/>
      <c r="J24" s="14"/>
      <c r="K24" s="15"/>
      <c r="L24" s="14"/>
      <c r="M24" s="14"/>
      <c r="N24" s="15"/>
      <c r="O24" s="14"/>
      <c r="P24" s="14"/>
      <c r="Q24" s="14"/>
      <c r="R24" s="8"/>
    </row>
    <row r="25" spans="1:19" ht="24.75" customHeight="1" x14ac:dyDescent="0.25">
      <c r="A25" s="17"/>
      <c r="B25" s="17" t="s">
        <v>39</v>
      </c>
      <c r="C25" s="18">
        <f>C8+C9+C10+C11+C12+C13+C14+C15+C16+C17+C18+C19+C21+C22+C23</f>
        <v>494489.54799999995</v>
      </c>
      <c r="D25" s="18">
        <f>D8+D9+D10+D11+D12+D13+D14+D15+D16+D17+D18+D19+D21+D22</f>
        <v>268875.40000000002</v>
      </c>
      <c r="E25" s="19">
        <f>E10+E11+E12+E13+E14+E15+E16+E17+E18+E19+E21+E22+E23</f>
        <v>225614.14800000002</v>
      </c>
      <c r="F25" s="18">
        <f>F6+F7+F9+F10+F11+F12+F13+F14+F15+F16+F17+F17+F18+F19+F21</f>
        <v>35000.978000000003</v>
      </c>
      <c r="G25" s="18">
        <f>G6+G7+G9+G10+G11+G12+G13+G14+G15+G16+G17+G18+G19+G21</f>
        <v>23675.314000000006</v>
      </c>
      <c r="H25" s="18">
        <f>H6+H7+H8+H9+H10+H11+H12+H13+H14+H15+H16+H17+H18+H19+H21</f>
        <v>10423.363999999998</v>
      </c>
      <c r="I25" s="18">
        <f>I6+I7</f>
        <v>42918</v>
      </c>
      <c r="J25" s="18">
        <f>J6+J7</f>
        <v>31551.8</v>
      </c>
      <c r="K25" s="18">
        <f>K6+K7</f>
        <v>11366.2</v>
      </c>
      <c r="L25" s="18">
        <f>L6+L7+L9+L10+L11+L12+L13+L14+L15+L16+L17+L18+L19+L21</f>
        <v>72313.34</v>
      </c>
      <c r="M25" s="18">
        <f>M6+M7+M9+M10+M11+M12+M13+M14+M15+M16+M17+M18+M19+M21</f>
        <v>29361.302</v>
      </c>
      <c r="N25" s="18">
        <f>N6+N7+N9+N10+N11+N12+N13+N14+N15+N16+N17+N18+N19+N21</f>
        <v>42952.038</v>
      </c>
      <c r="O25" s="18">
        <f>O7+O9+O12+O14+O15+O19</f>
        <v>3856.8</v>
      </c>
      <c r="P25" s="18">
        <f>P6+P9+P10+P15+P16+P17+P18+P19+P21</f>
        <v>6725.7579999999989</v>
      </c>
      <c r="Q25" s="18">
        <f>Q6+Q9+Q10+Q11+Q12+Q13+Q14+Q15+Q16+Q17+Q18+Q19+Q20+Q21</f>
        <v>9916.9000000000015</v>
      </c>
      <c r="R25" s="20"/>
      <c r="S25" s="21"/>
    </row>
    <row r="26" spans="1:19" s="26" customFormat="1" ht="7.5" customHeight="1" x14ac:dyDescent="0.25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  <c r="Q26" s="5"/>
      <c r="R26" s="24"/>
      <c r="S26" s="25"/>
    </row>
    <row r="27" spans="1:19" ht="21" customHeight="1" x14ac:dyDescent="0.25">
      <c r="B27" s="27" t="s">
        <v>40</v>
      </c>
      <c r="C27" s="27"/>
      <c r="D27" s="27"/>
      <c r="E27" s="27"/>
      <c r="F27" s="28">
        <f>C25+F25+I25+L25</f>
        <v>644721.86599999992</v>
      </c>
      <c r="G27" s="5" t="s">
        <v>41</v>
      </c>
    </row>
    <row r="28" spans="1:19" ht="18.75" customHeight="1" x14ac:dyDescent="0.25">
      <c r="B28" s="51" t="s">
        <v>42</v>
      </c>
      <c r="C28" s="51"/>
      <c r="D28" s="51"/>
      <c r="E28" s="51"/>
      <c r="F28" s="28">
        <f>D25+G25+J25+M25</f>
        <v>353463.81600000005</v>
      </c>
      <c r="G28" s="5" t="s">
        <v>41</v>
      </c>
    </row>
    <row r="29" spans="1:19" ht="17.25" customHeight="1" x14ac:dyDescent="0.25">
      <c r="B29" s="29" t="s">
        <v>43</v>
      </c>
      <c r="C29" s="29"/>
      <c r="D29" s="29"/>
      <c r="E29" s="29"/>
      <c r="F29" s="28">
        <f>E25+H25+K25+N25</f>
        <v>290355.75</v>
      </c>
      <c r="G29" s="5" t="s">
        <v>41</v>
      </c>
    </row>
    <row r="30" spans="1:19" ht="18" customHeight="1" x14ac:dyDescent="0.25">
      <c r="B30" s="51" t="s">
        <v>44</v>
      </c>
      <c r="C30" s="51"/>
      <c r="D30" s="51"/>
      <c r="E30" s="51"/>
      <c r="F30" s="28">
        <f>O25+P25+Q25</f>
        <v>20499.457999999999</v>
      </c>
      <c r="G30" s="5" t="s">
        <v>41</v>
      </c>
      <c r="N30" s="21"/>
    </row>
    <row r="31" spans="1:19" ht="10.5" customHeight="1" x14ac:dyDescent="0.25">
      <c r="B31" s="49"/>
      <c r="C31" s="49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9" ht="14.25" x14ac:dyDescent="0.25">
      <c r="A32" s="50" t="s">
        <v>45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5:14" x14ac:dyDescent="0.25">
      <c r="E33" s="49"/>
      <c r="F33" s="49"/>
      <c r="G33" s="49"/>
      <c r="H33" s="49"/>
      <c r="I33" s="49"/>
      <c r="J33" s="49"/>
      <c r="K33" s="49"/>
      <c r="L33" s="49"/>
      <c r="M33" s="49"/>
      <c r="N33" s="49"/>
    </row>
  </sheetData>
  <mergeCells count="17">
    <mergeCell ref="B31:C31"/>
    <mergeCell ref="A32:Q32"/>
    <mergeCell ref="E33:N33"/>
    <mergeCell ref="C4:E4"/>
    <mergeCell ref="F4:H4"/>
    <mergeCell ref="I4:K4"/>
    <mergeCell ref="L4:N4"/>
    <mergeCell ref="B28:E28"/>
    <mergeCell ref="B30:E30"/>
    <mergeCell ref="M1:Q1"/>
    <mergeCell ref="A2:Q2"/>
    <mergeCell ref="A3:A5"/>
    <mergeCell ref="B3:B5"/>
    <mergeCell ref="C3:E3"/>
    <mergeCell ref="F3:H3"/>
    <mergeCell ref="I3:K3"/>
    <mergeCell ref="L3:N3"/>
  </mergeCells>
  <pageMargins left="0.16" right="0.17" top="0.26" bottom="0.16" header="0.2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workbookViewId="0">
      <selection activeCell="B12" sqref="B12"/>
    </sheetView>
  </sheetViews>
  <sheetFormatPr defaultRowHeight="15" x14ac:dyDescent="0.25"/>
  <cols>
    <col min="1" max="1" width="7" customWidth="1"/>
    <col min="2" max="2" width="39.5703125" customWidth="1"/>
    <col min="3" max="3" width="12" customWidth="1"/>
    <col min="4" max="4" width="11.7109375" customWidth="1"/>
    <col min="5" max="5" width="13.140625" customWidth="1"/>
  </cols>
  <sheetData>
    <row r="1" spans="1:10" x14ac:dyDescent="0.25">
      <c r="D1" s="53" t="s">
        <v>60</v>
      </c>
      <c r="E1" s="53"/>
      <c r="F1" s="53"/>
    </row>
    <row r="2" spans="1:10" x14ac:dyDescent="0.25">
      <c r="D2" s="42" t="s">
        <v>61</v>
      </c>
      <c r="E2" s="42"/>
      <c r="F2" s="42"/>
    </row>
    <row r="3" spans="1:10" x14ac:dyDescent="0.25">
      <c r="D3" s="42" t="s">
        <v>62</v>
      </c>
      <c r="E3" s="42"/>
      <c r="F3" s="42"/>
    </row>
    <row r="4" spans="1:10" ht="27.75" customHeight="1" x14ac:dyDescent="0.25">
      <c r="B4" s="40" t="s">
        <v>59</v>
      </c>
      <c r="C4" s="41"/>
      <c r="D4" s="40"/>
    </row>
    <row r="5" spans="1:10" x14ac:dyDescent="0.25">
      <c r="A5" s="52" t="s">
        <v>58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s="55" customFormat="1" ht="30" x14ac:dyDescent="0.25">
      <c r="A8" s="56" t="s">
        <v>63</v>
      </c>
      <c r="B8" s="56" t="s">
        <v>2</v>
      </c>
      <c r="C8" s="56" t="s">
        <v>64</v>
      </c>
      <c r="D8" s="56" t="s">
        <v>65</v>
      </c>
      <c r="E8" s="56" t="s">
        <v>78</v>
      </c>
      <c r="F8" s="54"/>
      <c r="G8" s="54"/>
      <c r="H8" s="54"/>
      <c r="I8" s="54"/>
      <c r="J8" s="54"/>
    </row>
    <row r="9" spans="1:10" ht="33" customHeight="1" x14ac:dyDescent="0.25">
      <c r="A9" s="38">
        <v>1</v>
      </c>
      <c r="B9" s="37" t="s">
        <v>49</v>
      </c>
      <c r="C9" s="37" t="s">
        <v>66</v>
      </c>
      <c r="D9" s="38">
        <v>1</v>
      </c>
      <c r="E9" s="38">
        <v>268200</v>
      </c>
    </row>
    <row r="10" spans="1:10" ht="33" customHeight="1" x14ac:dyDescent="0.25">
      <c r="A10" s="38">
        <v>2</v>
      </c>
      <c r="B10" s="37" t="s">
        <v>50</v>
      </c>
      <c r="C10" s="37" t="s">
        <v>67</v>
      </c>
      <c r="D10" s="38">
        <v>1</v>
      </c>
      <c r="E10" s="38">
        <v>268200</v>
      </c>
    </row>
    <row r="11" spans="1:10" ht="33" customHeight="1" x14ac:dyDescent="0.25">
      <c r="A11" s="38">
        <v>3</v>
      </c>
      <c r="B11" s="37" t="s">
        <v>51</v>
      </c>
      <c r="C11" s="37" t="s">
        <v>68</v>
      </c>
      <c r="D11" s="38">
        <v>1</v>
      </c>
      <c r="E11" s="38">
        <v>268200</v>
      </c>
    </row>
    <row r="12" spans="1:10" ht="33" customHeight="1" x14ac:dyDescent="0.25">
      <c r="A12" s="38">
        <v>4</v>
      </c>
      <c r="B12" s="37" t="s">
        <v>52</v>
      </c>
      <c r="C12" s="37" t="s">
        <v>69</v>
      </c>
      <c r="D12" s="38">
        <v>1</v>
      </c>
      <c r="E12" s="38">
        <v>268200</v>
      </c>
    </row>
    <row r="13" spans="1:10" ht="36.75" customHeight="1" x14ac:dyDescent="0.25">
      <c r="A13" s="38">
        <v>5</v>
      </c>
      <c r="B13" s="39" t="s">
        <v>53</v>
      </c>
      <c r="C13" s="37" t="s">
        <v>70</v>
      </c>
      <c r="D13" s="38">
        <v>1</v>
      </c>
      <c r="E13" s="38">
        <v>268200</v>
      </c>
    </row>
    <row r="14" spans="1:10" ht="33" customHeight="1" x14ac:dyDescent="0.25">
      <c r="A14" s="38">
        <v>6</v>
      </c>
      <c r="B14" s="39" t="s">
        <v>57</v>
      </c>
      <c r="C14" s="37" t="s">
        <v>71</v>
      </c>
      <c r="D14" s="38">
        <v>1</v>
      </c>
      <c r="E14" s="38">
        <v>268200</v>
      </c>
    </row>
    <row r="15" spans="1:10" ht="33" customHeight="1" x14ac:dyDescent="0.25">
      <c r="A15" s="38">
        <v>7</v>
      </c>
      <c r="B15" s="37" t="s">
        <v>34</v>
      </c>
      <c r="C15" s="37" t="s">
        <v>72</v>
      </c>
      <c r="D15" s="38">
        <v>1</v>
      </c>
      <c r="E15" s="38">
        <v>268200</v>
      </c>
    </row>
    <row r="16" spans="1:10" ht="33" customHeight="1" x14ac:dyDescent="0.25">
      <c r="A16" s="38">
        <v>8</v>
      </c>
      <c r="B16" s="37" t="s">
        <v>54</v>
      </c>
      <c r="C16" s="37" t="s">
        <v>73</v>
      </c>
      <c r="D16" s="38">
        <v>1</v>
      </c>
      <c r="E16" s="38">
        <v>268200</v>
      </c>
    </row>
    <row r="17" spans="1:5" ht="46.5" customHeight="1" x14ac:dyDescent="0.25">
      <c r="A17" s="38">
        <v>9</v>
      </c>
      <c r="B17" s="39" t="s">
        <v>77</v>
      </c>
      <c r="C17" s="37" t="s">
        <v>74</v>
      </c>
      <c r="D17" s="38">
        <v>1</v>
      </c>
      <c r="E17" s="38">
        <v>268200</v>
      </c>
    </row>
    <row r="18" spans="1:5" ht="33" customHeight="1" x14ac:dyDescent="0.25">
      <c r="A18" s="38">
        <v>10</v>
      </c>
      <c r="B18" s="39" t="s">
        <v>55</v>
      </c>
      <c r="C18" s="37" t="s">
        <v>75</v>
      </c>
      <c r="D18" s="38">
        <v>1</v>
      </c>
      <c r="E18" s="38">
        <v>268200</v>
      </c>
    </row>
    <row r="19" spans="1:5" ht="34.5" customHeight="1" x14ac:dyDescent="0.25">
      <c r="A19" s="38">
        <v>11</v>
      </c>
      <c r="B19" s="39" t="s">
        <v>56</v>
      </c>
      <c r="C19" s="37" t="s">
        <v>76</v>
      </c>
      <c r="D19" s="38">
        <v>1</v>
      </c>
      <c r="E19" s="38">
        <v>268200</v>
      </c>
    </row>
    <row r="20" spans="1:5" ht="33" customHeight="1" x14ac:dyDescent="0.25">
      <c r="A20" s="37"/>
      <c r="B20" s="37" t="s">
        <v>48</v>
      </c>
      <c r="C20" s="37"/>
      <c r="D20" s="38"/>
      <c r="E20" s="38">
        <f>SUM(E9:E19)</f>
        <v>2950200</v>
      </c>
    </row>
  </sheetData>
  <mergeCells count="2">
    <mergeCell ref="A5:J7"/>
    <mergeCell ref="D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Sheet1</vt:lpstr>
      <vt:lpstr>Лист1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2019-01-17T10:30:15Z</dcterms:modified>
</cp:coreProperties>
</file>