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2017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<sst xmlns="http://schemas.openxmlformats.org/spreadsheetml/2006/main" count="128" uniqueCount="53">
  <si>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</si>
  <si>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</si>
  <si>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</si>
  <si>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</si>
  <si>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</si>
  <si>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</si>
  <si>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</si>
  <si>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</si>
  <si>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</si>
  <si>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</si>
  <si>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</si>
  <si>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</si>
  <si>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</si>
  <si>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</si>
  <si>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</si>
  <si>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</si>
  <si>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</si>
  <si>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</si>
  <si>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</si>
  <si>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</si>
  <si>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</si>
  <si>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</si>
  <si>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</si>
  <si>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</si>
  <si>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</si>
  <si>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</si>
  <si>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</si>
  <si>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</si>
  <si>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</si>
  <si>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</si>
  <si>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</si>
  <si>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</si>
  <si>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</si>
  <si>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</si>
  <si>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</si>
  <si>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</si>
  <si>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</si>
  <si>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</si>
  <si>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</si>
  <si>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</si>
  <si>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</si>
  <si>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</si>
  <si>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</si>
  <si>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</si>
  <si>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</si>
  <si>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</si>
  <si>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</si>
  <si>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</si>
  <si>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 xml:space="preserve">Հավելված 1
ՀՀ Սյունիքի մարզի Սիսիանի համայնքի ավագանու 2016թ. դեկտեմբերի 16-ի թիվ  63(Ա) որոշման </t>
  </si>
  <si>
    <t>(Փոփոխված է համայնքի ավագանու 2017թ ապրիլի .......-ի թիվ ......... որոշման)</t>
  </si>
  <si>
    <t>Սիսիանի համայնաքապետարանի վարչական շենք</t>
  </si>
  <si>
    <t>/հազար դր./</t>
  </si>
  <si>
    <t xml:space="preserve">հ/արժ. </t>
  </si>
</sst>
</file>

<file path=xl/styles.xml><?xml version="1.0" encoding="utf-8"?>
<styleSheet xmlns="http://schemas.openxmlformats.org/spreadsheetml/2006/main">
  <numFmts count="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10" xfId="55" applyFont="1" applyFill="1" applyBorder="1" applyAlignment="1" quotePrefix="1">
      <alignment horizontal="center" vertical="center"/>
      <protection/>
    </xf>
    <xf numFmtId="0" fontId="2" fillId="0" borderId="0" xfId="55" applyFont="1" applyFill="1" applyBorder="1" applyAlignment="1" quotePrefix="1">
      <alignment horizont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0" xfId="55" applyNumberFormat="1" applyFont="1" applyFill="1" applyBorder="1" applyAlignment="1">
      <alignment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55" applyFont="1" applyFill="1" applyAlignment="1">
      <alignment horizontal="left" vertical="center"/>
      <protection/>
    </xf>
    <xf numFmtId="2" fontId="2" fillId="0" borderId="0" xfId="55" applyNumberFormat="1" applyFont="1" applyFill="1" applyAlignment="1">
      <alignment horizontal="center"/>
      <protection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7" fillId="33" borderId="0" xfId="0" applyNumberFormat="1" applyFont="1" applyFill="1" applyAlignment="1">
      <alignment/>
    </xf>
    <xf numFmtId="164" fontId="2" fillId="33" borderId="10" xfId="55" applyNumberFormat="1" applyFont="1" applyFill="1" applyBorder="1" applyAlignment="1">
      <alignment/>
      <protection/>
    </xf>
    <xf numFmtId="0" fontId="2" fillId="33" borderId="10" xfId="55" applyNumberFormat="1" applyFont="1" applyFill="1" applyBorder="1" applyAlignment="1">
      <alignment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 quotePrefix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Alignment="1">
      <alignment horizontal="center" vertical="center"/>
    </xf>
    <xf numFmtId="164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5" fillId="0" borderId="0" xfId="55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55" applyFont="1" applyFill="1" applyBorder="1" applyAlignment="1" quotePrefix="1">
      <alignment horizontal="center" vertical="center"/>
      <protection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J37" sqref="J37"/>
    </sheetView>
  </sheetViews>
  <sheetFormatPr defaultColWidth="10.28125" defaultRowHeight="15"/>
  <cols>
    <col min="1" max="1" width="3.421875" style="1" customWidth="1"/>
    <col min="2" max="2" width="21.7109375" style="31" customWidth="1"/>
    <col min="3" max="3" width="8.8515625" style="5" customWidth="1"/>
    <col min="4" max="4" width="8.7109375" style="5" customWidth="1"/>
    <col min="5" max="6" width="8.140625" style="5" customWidth="1"/>
    <col min="7" max="7" width="8.00390625" style="5" customWidth="1"/>
    <col min="8" max="8" width="6.7109375" style="5" customWidth="1"/>
    <col min="9" max="9" width="8.140625" style="5" customWidth="1"/>
    <col min="10" max="10" width="7.8515625" style="5" customWidth="1"/>
    <col min="11" max="11" width="8.140625" style="5" customWidth="1"/>
    <col min="12" max="13" width="7.8515625" style="5" customWidth="1"/>
    <col min="14" max="15" width="7.7109375" style="5" customWidth="1"/>
    <col min="16" max="16" width="7.140625" style="5" customWidth="1"/>
    <col min="17" max="17" width="8.421875" style="5" customWidth="1"/>
    <col min="18" max="16384" width="10.28125" style="5" customWidth="1"/>
  </cols>
  <sheetData>
    <row r="1" spans="2:18" ht="54.7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56" t="s">
        <v>47</v>
      </c>
      <c r="N1" s="56"/>
      <c r="O1" s="56"/>
      <c r="P1" s="56"/>
      <c r="Q1" s="56"/>
      <c r="R1" s="4"/>
    </row>
    <row r="2" spans="1:19" ht="23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"/>
      <c r="S2" s="6"/>
    </row>
    <row r="3" spans="1:18" ht="15" customHeight="1">
      <c r="A3" s="58" t="s">
        <v>1</v>
      </c>
      <c r="B3" s="54" t="s">
        <v>2</v>
      </c>
      <c r="C3" s="59" t="s">
        <v>3</v>
      </c>
      <c r="D3" s="53"/>
      <c r="E3" s="53"/>
      <c r="F3" s="59" t="s">
        <v>4</v>
      </c>
      <c r="G3" s="53"/>
      <c r="H3" s="53"/>
      <c r="I3" s="59" t="s">
        <v>5</v>
      </c>
      <c r="J3" s="53"/>
      <c r="K3" s="53"/>
      <c r="L3" s="59" t="s">
        <v>6</v>
      </c>
      <c r="M3" s="53"/>
      <c r="N3" s="53"/>
      <c r="O3" s="7" t="s">
        <v>7</v>
      </c>
      <c r="P3" s="7" t="s">
        <v>8</v>
      </c>
      <c r="Q3" s="7" t="s">
        <v>9</v>
      </c>
      <c r="R3" s="8"/>
    </row>
    <row r="4" spans="1:18" ht="53.25" customHeight="1">
      <c r="A4" s="58"/>
      <c r="B4" s="54"/>
      <c r="C4" s="53" t="s">
        <v>10</v>
      </c>
      <c r="D4" s="53"/>
      <c r="E4" s="53"/>
      <c r="F4" s="54" t="s">
        <v>11</v>
      </c>
      <c r="G4" s="53"/>
      <c r="H4" s="53"/>
      <c r="I4" s="53" t="s">
        <v>12</v>
      </c>
      <c r="J4" s="53"/>
      <c r="K4" s="53"/>
      <c r="L4" s="53" t="s">
        <v>13</v>
      </c>
      <c r="M4" s="53"/>
      <c r="N4" s="53"/>
      <c r="O4" s="9" t="s">
        <v>14</v>
      </c>
      <c r="P4" s="10" t="s">
        <v>15</v>
      </c>
      <c r="Q4" s="9" t="s">
        <v>16</v>
      </c>
      <c r="R4" s="11"/>
    </row>
    <row r="5" spans="1:18" ht="27" customHeight="1">
      <c r="A5" s="58"/>
      <c r="B5" s="54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8" ht="63.7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aca="true" t="shared" si="0" ref="H6:H12">F6-G6</f>
        <v>4250.996999999998</v>
      </c>
      <c r="I6" s="35">
        <v>15110</v>
      </c>
      <c r="J6" s="35">
        <v>10310</v>
      </c>
      <c r="K6" s="35">
        <f>I6-J6</f>
        <v>4800</v>
      </c>
      <c r="L6" s="35">
        <v>4512.94</v>
      </c>
      <c r="M6" s="35">
        <v>3632.76</v>
      </c>
      <c r="N6" s="35">
        <f>L6-M6</f>
        <v>880.1799999999994</v>
      </c>
      <c r="O6" s="32"/>
      <c r="P6" s="35">
        <v>611.8</v>
      </c>
      <c r="Q6" s="33">
        <v>614.4</v>
      </c>
      <c r="R6" s="8"/>
    </row>
    <row r="7" spans="1:18" ht="27.75" customHeight="1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6566.200000000001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8" ht="25.5" customHeight="1">
      <c r="A8" s="12">
        <v>3</v>
      </c>
      <c r="B8" s="16" t="s">
        <v>22</v>
      </c>
      <c r="C8" s="35">
        <v>15303.2</v>
      </c>
      <c r="D8" s="35">
        <v>15303.2</v>
      </c>
      <c r="E8" s="33">
        <f aca="true" t="shared" si="1" ref="E8:E19">C8-D8</f>
        <v>0</v>
      </c>
      <c r="F8" s="35"/>
      <c r="G8" s="35"/>
      <c r="H8" s="35">
        <f t="shared" si="0"/>
        <v>0</v>
      </c>
      <c r="I8" s="35"/>
      <c r="J8" s="35"/>
      <c r="K8" s="35">
        <f aca="true" t="shared" si="2" ref="K8:K18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8" ht="51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3070.167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8" ht="25.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</v>
      </c>
      <c r="R10" s="8"/>
    </row>
    <row r="11" spans="1:18" ht="25.5">
      <c r="A11" s="12">
        <v>6</v>
      </c>
      <c r="B11" s="16" t="s">
        <v>25</v>
      </c>
      <c r="C11" s="35">
        <v>970</v>
      </c>
      <c r="D11" s="36">
        <v>617.3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aca="true" t="shared" si="3" ref="N11:N19">L11-M11</f>
        <v>157</v>
      </c>
      <c r="O11" s="35"/>
      <c r="P11" s="36"/>
      <c r="Q11" s="36">
        <v>630.6</v>
      </c>
      <c r="R11" s="8"/>
    </row>
    <row r="12" spans="1:18" ht="25.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8" ht="38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</v>
      </c>
      <c r="F13" s="33">
        <v>1228.4</v>
      </c>
      <c r="G13" s="33">
        <v>1052</v>
      </c>
      <c r="H13" s="35">
        <f>F13-G13</f>
        <v>176.4000000000001</v>
      </c>
      <c r="I13" s="33"/>
      <c r="J13" s="33"/>
      <c r="K13" s="35">
        <f t="shared" si="2"/>
        <v>0</v>
      </c>
      <c r="L13" s="33">
        <v>2127.8</v>
      </c>
      <c r="M13" s="33">
        <v>1360.2</v>
      </c>
      <c r="N13" s="35">
        <f t="shared" si="3"/>
        <v>767.6000000000001</v>
      </c>
      <c r="O13" s="33"/>
      <c r="P13" s="33"/>
      <c r="Q13" s="33">
        <v>2089.2</v>
      </c>
      <c r="R13" s="8"/>
    </row>
    <row r="14" spans="1:18" ht="38.25">
      <c r="A14" s="12">
        <v>9</v>
      </c>
      <c r="B14" s="13" t="s">
        <v>28</v>
      </c>
      <c r="C14" s="33">
        <f>6856.6+103751.7+1170.6+1554.2</f>
        <v>113333.1</v>
      </c>
      <c r="D14" s="33">
        <v>29233.2</v>
      </c>
      <c r="E14" s="33">
        <f t="shared" si="1"/>
        <v>84099.90000000001</v>
      </c>
      <c r="F14" s="33">
        <v>1345</v>
      </c>
      <c r="G14" s="33">
        <v>523.2</v>
      </c>
      <c r="H14" s="35">
        <f>F14-G14</f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5025.9</v>
      </c>
      <c r="O14" s="33">
        <v>1160.8</v>
      </c>
      <c r="P14" s="33"/>
      <c r="Q14" s="33">
        <v>182.6</v>
      </c>
      <c r="R14" s="8"/>
    </row>
    <row r="15" spans="1:18" ht="65.25" customHeight="1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</v>
      </c>
      <c r="F15" s="33">
        <v>272.9</v>
      </c>
      <c r="G15" s="33">
        <v>183</v>
      </c>
      <c r="H15" s="35">
        <f>F15-G15</f>
        <v>89.89999999999998</v>
      </c>
      <c r="I15" s="33"/>
      <c r="J15" s="33"/>
      <c r="K15" s="35">
        <f t="shared" si="2"/>
        <v>0</v>
      </c>
      <c r="L15" s="33">
        <v>2987.9</v>
      </c>
      <c r="M15" s="33">
        <v>1025.4</v>
      </c>
      <c r="N15" s="35">
        <f t="shared" si="3"/>
        <v>1962.5</v>
      </c>
      <c r="O15" s="33">
        <v>52.8</v>
      </c>
      <c r="P15" s="33">
        <v>8.458</v>
      </c>
      <c r="Q15" s="33">
        <v>1288.7</v>
      </c>
      <c r="R15" s="8"/>
    </row>
    <row r="16" spans="1:18" ht="56.25" customHeight="1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>F16-G16</f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580.8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8" ht="61.5" customHeight="1">
      <c r="A17" s="12">
        <v>12</v>
      </c>
      <c r="B17" s="13" t="s">
        <v>31</v>
      </c>
      <c r="C17" s="33">
        <f>17600+9809.1+9930.6</f>
        <v>37339.7</v>
      </c>
      <c r="D17" s="33">
        <v>37339.7</v>
      </c>
      <c r="E17" s="33">
        <f t="shared" si="1"/>
        <v>0</v>
      </c>
      <c r="F17" s="33">
        <v>902.3</v>
      </c>
      <c r="G17" s="33">
        <v>606.8</v>
      </c>
      <c r="H17" s="35">
        <f>F17-G17</f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288.4</v>
      </c>
      <c r="O17" s="33"/>
      <c r="P17" s="33">
        <v>5</v>
      </c>
      <c r="Q17" s="33">
        <v>355.6</v>
      </c>
      <c r="R17" s="8"/>
    </row>
    <row r="18" spans="1:18" ht="51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>F18-G18</f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8" ht="51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>F19-G19</f>
        <v>54.10000000000002</v>
      </c>
      <c r="I19" s="33"/>
      <c r="J19" s="33"/>
      <c r="K19" s="35"/>
      <c r="L19" s="33">
        <v>559.2</v>
      </c>
      <c r="M19" s="33">
        <v>146.8</v>
      </c>
      <c r="N19" s="35">
        <f t="shared" si="3"/>
        <v>412.40000000000003</v>
      </c>
      <c r="O19" s="33">
        <v>161.3</v>
      </c>
      <c r="P19" s="33">
        <v>44.7</v>
      </c>
      <c r="Q19" s="33">
        <v>605.6</v>
      </c>
      <c r="R19" s="8"/>
    </row>
    <row r="20" spans="1:18" ht="33" customHeight="1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8" ht="38.25">
      <c r="A21" s="12">
        <v>16</v>
      </c>
      <c r="B21" s="13" t="s">
        <v>35</v>
      </c>
      <c r="C21" s="33">
        <v>20394.468</v>
      </c>
      <c r="D21" s="35">
        <v>11828.6</v>
      </c>
      <c r="E21" s="33">
        <f>C21-D21</f>
        <v>8565.868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</v>
      </c>
      <c r="O21" s="33">
        <v>0</v>
      </c>
      <c r="P21" s="33">
        <v>0</v>
      </c>
      <c r="Q21" s="33">
        <v>0</v>
      </c>
      <c r="R21" s="8"/>
    </row>
    <row r="22" spans="1:18" ht="78" customHeight="1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8" ht="18.75" customHeight="1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8" ht="62.25" customHeight="1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</v>
      </c>
      <c r="E25" s="19">
        <f>E10+E11+E12+E13+E14+E15+E16+E17+E18+E19+E21+E22+E23</f>
        <v>225614.14800000002</v>
      </c>
      <c r="F25" s="18">
        <f>F6+F7+F9+F10+F11+F12+F13+F14+F15+F16+F17+F17+F18+F19+F21</f>
        <v>35000.978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6725.757999999999</v>
      </c>
      <c r="Q25" s="18">
        <f>Q6+Q9+Q10+Q11+Q12+Q13+Q14+Q15+Q16+Q17+Q18+Q19+Q20+Q21</f>
        <v>9916.900000000001</v>
      </c>
      <c r="R25" s="20"/>
      <c r="S25" s="21"/>
    </row>
    <row r="26" spans="1:19" s="26" customFormat="1" ht="7.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2:7" ht="21" customHeight="1">
      <c r="B27" s="27" t="s">
        <v>40</v>
      </c>
      <c r="C27" s="27"/>
      <c r="D27" s="27"/>
      <c r="E27" s="27"/>
      <c r="F27" s="28">
        <f>C25+F25+I25+L25</f>
        <v>644721.8659999999</v>
      </c>
      <c r="G27" s="5" t="s">
        <v>41</v>
      </c>
    </row>
    <row r="28" spans="2:7" ht="18.75" customHeight="1">
      <c r="B28" s="55" t="s">
        <v>42</v>
      </c>
      <c r="C28" s="55"/>
      <c r="D28" s="55"/>
      <c r="E28" s="55"/>
      <c r="F28" s="28">
        <f>D25+G25+J25+M25</f>
        <v>353463.81600000005</v>
      </c>
      <c r="G28" s="5" t="s">
        <v>41</v>
      </c>
    </row>
    <row r="29" spans="2:7" ht="17.25" customHeight="1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2:14" ht="18" customHeight="1">
      <c r="B30" s="55" t="s">
        <v>44</v>
      </c>
      <c r="C30" s="55"/>
      <c r="D30" s="55"/>
      <c r="E30" s="55"/>
      <c r="F30" s="28">
        <f>O25+P25+Q25</f>
        <v>20499.458</v>
      </c>
      <c r="G30" s="5" t="s">
        <v>41</v>
      </c>
      <c r="N30" s="21"/>
    </row>
    <row r="31" spans="2:14" ht="10.5" customHeight="1">
      <c r="B31" s="51"/>
      <c r="C31" s="5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7" ht="14.25">
      <c r="A32" s="52" t="s">
        <v>45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5:14" ht="12.75">
      <c r="E33" s="51"/>
      <c r="F33" s="51"/>
      <c r="G33" s="51"/>
      <c r="H33" s="51"/>
      <c r="I33" s="51"/>
      <c r="J33" s="51"/>
      <c r="K33" s="51"/>
      <c r="L33" s="51"/>
      <c r="M33" s="51"/>
      <c r="N33" s="51"/>
    </row>
  </sheetData>
  <sheetProtection/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rintOptions/>
  <pageMargins left="0.16" right="0.17" top="0.26" bottom="0.16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9" sqref="E9"/>
    </sheetView>
  </sheetViews>
  <sheetFormatPr defaultColWidth="10.28125" defaultRowHeight="15"/>
  <cols>
    <col min="1" max="1" width="3.421875" style="1" customWidth="1"/>
    <col min="2" max="2" width="21.7109375" style="31" customWidth="1"/>
    <col min="3" max="3" width="8.8515625" style="5" customWidth="1"/>
    <col min="4" max="4" width="8.7109375" style="5" customWidth="1"/>
    <col min="5" max="5" width="9.28125" style="5" customWidth="1"/>
    <col min="6" max="6" width="9.140625" style="5" customWidth="1"/>
    <col min="7" max="7" width="8.00390625" style="5" customWidth="1"/>
    <col min="8" max="8" width="6.7109375" style="5" customWidth="1"/>
    <col min="9" max="9" width="8.140625" style="5" customWidth="1"/>
    <col min="10" max="10" width="7.140625" style="5" customWidth="1"/>
    <col min="11" max="11" width="7.57421875" style="5" customWidth="1"/>
    <col min="12" max="13" width="7.421875" style="5" customWidth="1"/>
    <col min="14" max="14" width="7.00390625" style="5" customWidth="1"/>
    <col min="15" max="15" width="6.7109375" style="5" customWidth="1"/>
    <col min="16" max="16" width="7.140625" style="5" customWidth="1"/>
    <col min="17" max="17" width="8.421875" style="5" customWidth="1"/>
    <col min="18" max="16384" width="10.28125" style="5" customWidth="1"/>
  </cols>
  <sheetData>
    <row r="1" spans="2:18" ht="57.7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56" t="s">
        <v>48</v>
      </c>
      <c r="N1" s="56"/>
      <c r="O1" s="56"/>
      <c r="P1" s="56"/>
      <c r="Q1" s="56"/>
      <c r="R1" s="4"/>
    </row>
    <row r="2" spans="2:18" ht="46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60" t="s">
        <v>49</v>
      </c>
      <c r="M2" s="60"/>
      <c r="N2" s="60"/>
      <c r="O2" s="60"/>
      <c r="P2" s="60"/>
      <c r="Q2" s="60"/>
      <c r="R2" s="4"/>
    </row>
    <row r="3" spans="2:18" ht="21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3"/>
      <c r="M3" s="43"/>
      <c r="N3" s="43"/>
      <c r="O3" s="43"/>
      <c r="P3" s="61" t="s">
        <v>51</v>
      </c>
      <c r="Q3" s="61"/>
      <c r="R3" s="4"/>
    </row>
    <row r="4" spans="1:18" ht="15" customHeight="1">
      <c r="A4" s="62" t="s">
        <v>1</v>
      </c>
      <c r="B4" s="54" t="s">
        <v>2</v>
      </c>
      <c r="C4" s="59" t="s">
        <v>3</v>
      </c>
      <c r="D4" s="53"/>
      <c r="E4" s="53"/>
      <c r="F4" s="59" t="s">
        <v>4</v>
      </c>
      <c r="G4" s="53"/>
      <c r="H4" s="53"/>
      <c r="I4" s="59" t="s">
        <v>5</v>
      </c>
      <c r="J4" s="53"/>
      <c r="K4" s="53"/>
      <c r="L4" s="59" t="s">
        <v>6</v>
      </c>
      <c r="M4" s="53"/>
      <c r="N4" s="53"/>
      <c r="O4" s="41" t="s">
        <v>7</v>
      </c>
      <c r="P4" s="41" t="s">
        <v>8</v>
      </c>
      <c r="Q4" s="41" t="s">
        <v>9</v>
      </c>
      <c r="R4" s="8"/>
    </row>
    <row r="5" spans="1:18" ht="53.25" customHeight="1">
      <c r="A5" s="63"/>
      <c r="B5" s="54"/>
      <c r="C5" s="53" t="s">
        <v>10</v>
      </c>
      <c r="D5" s="53"/>
      <c r="E5" s="53"/>
      <c r="F5" s="54" t="s">
        <v>11</v>
      </c>
      <c r="G5" s="53"/>
      <c r="H5" s="53"/>
      <c r="I5" s="53" t="s">
        <v>12</v>
      </c>
      <c r="J5" s="53"/>
      <c r="K5" s="53"/>
      <c r="L5" s="53" t="s">
        <v>13</v>
      </c>
      <c r="M5" s="53"/>
      <c r="N5" s="53"/>
      <c r="O5" s="40" t="s">
        <v>14</v>
      </c>
      <c r="P5" s="42" t="s">
        <v>15</v>
      </c>
      <c r="Q5" s="40" t="s">
        <v>16</v>
      </c>
      <c r="R5" s="11"/>
    </row>
    <row r="6" spans="1:18" ht="27" customHeight="1">
      <c r="A6" s="63"/>
      <c r="B6" s="54"/>
      <c r="C6" s="42" t="s">
        <v>52</v>
      </c>
      <c r="D6" s="42" t="s">
        <v>18</v>
      </c>
      <c r="E6" s="42" t="s">
        <v>19</v>
      </c>
      <c r="F6" s="42" t="s">
        <v>17</v>
      </c>
      <c r="G6" s="42" t="s">
        <v>18</v>
      </c>
      <c r="H6" s="42" t="s">
        <v>19</v>
      </c>
      <c r="I6" s="42" t="s">
        <v>17</v>
      </c>
      <c r="J6" s="42" t="s">
        <v>18</v>
      </c>
      <c r="K6" s="42" t="s">
        <v>19</v>
      </c>
      <c r="L6" s="42" t="s">
        <v>17</v>
      </c>
      <c r="M6" s="42" t="s">
        <v>18</v>
      </c>
      <c r="N6" s="42" t="s">
        <v>19</v>
      </c>
      <c r="O6" s="42" t="s">
        <v>17</v>
      </c>
      <c r="P6" s="42" t="s">
        <v>17</v>
      </c>
      <c r="Q6" s="42" t="s">
        <v>17</v>
      </c>
      <c r="R6" s="8"/>
    </row>
    <row r="7" spans="1:18" ht="64.5" customHeight="1">
      <c r="A7" s="12">
        <v>1</v>
      </c>
      <c r="B7" s="13" t="s">
        <v>20</v>
      </c>
      <c r="C7" s="44"/>
      <c r="D7" s="45"/>
      <c r="E7" s="45"/>
      <c r="F7" s="46">
        <v>19012.411000000004</v>
      </c>
      <c r="G7" s="47">
        <v>14761.414000000006</v>
      </c>
      <c r="H7" s="47">
        <f aca="true" t="shared" si="0" ref="H7:H13">F7-G7</f>
        <v>4250.996999999998</v>
      </c>
      <c r="I7" s="47">
        <f>15110-3110</f>
        <v>12000</v>
      </c>
      <c r="J7" s="47">
        <f>10310-3110</f>
        <v>7200</v>
      </c>
      <c r="K7" s="47">
        <f>I7-J7</f>
        <v>4800</v>
      </c>
      <c r="L7" s="47">
        <v>4512.94</v>
      </c>
      <c r="M7" s="47">
        <v>3632.76</v>
      </c>
      <c r="N7" s="47">
        <f>L7-M7</f>
        <v>880.1799999999994</v>
      </c>
      <c r="O7" s="44"/>
      <c r="P7" s="47">
        <v>611.8</v>
      </c>
      <c r="Q7" s="45">
        <v>614.4</v>
      </c>
      <c r="R7" s="8"/>
    </row>
    <row r="8" spans="1:18" ht="64.5" customHeight="1">
      <c r="A8" s="12">
        <v>2</v>
      </c>
      <c r="B8" s="13" t="s">
        <v>21</v>
      </c>
      <c r="C8" s="44"/>
      <c r="D8" s="45"/>
      <c r="E8" s="45"/>
      <c r="F8" s="45">
        <v>2577</v>
      </c>
      <c r="G8" s="47"/>
      <c r="H8" s="47">
        <f t="shared" si="0"/>
        <v>2577</v>
      </c>
      <c r="I8" s="47">
        <v>27808</v>
      </c>
      <c r="J8" s="47">
        <v>21241.8</v>
      </c>
      <c r="K8" s="47">
        <f>I8-J8</f>
        <v>6566.200000000001</v>
      </c>
      <c r="L8" s="47">
        <v>29718.5</v>
      </c>
      <c r="M8" s="47">
        <v>277.2</v>
      </c>
      <c r="N8" s="47">
        <f>L8-M8</f>
        <v>29441.3</v>
      </c>
      <c r="O8" s="44">
        <v>265.5</v>
      </c>
      <c r="P8" s="47"/>
      <c r="Q8" s="45"/>
      <c r="R8" s="8"/>
    </row>
    <row r="9" spans="1:18" ht="64.5" customHeight="1">
      <c r="A9" s="12">
        <v>3</v>
      </c>
      <c r="B9" s="16" t="s">
        <v>22</v>
      </c>
      <c r="C9" s="47">
        <v>15303.2</v>
      </c>
      <c r="D9" s="47">
        <v>15303.2</v>
      </c>
      <c r="E9" s="45">
        <f aca="true" t="shared" si="1" ref="E9:E20">C9-D9</f>
        <v>0</v>
      </c>
      <c r="F9" s="47"/>
      <c r="G9" s="47"/>
      <c r="H9" s="47">
        <f t="shared" si="0"/>
        <v>0</v>
      </c>
      <c r="I9" s="47"/>
      <c r="J9" s="47"/>
      <c r="K9" s="47">
        <f aca="true" t="shared" si="2" ref="K9:K19">I9-J9</f>
        <v>0</v>
      </c>
      <c r="L9" s="47"/>
      <c r="M9" s="47"/>
      <c r="N9" s="47">
        <f>L9-M9</f>
        <v>0</v>
      </c>
      <c r="O9" s="47"/>
      <c r="P9" s="47"/>
      <c r="Q9" s="45"/>
      <c r="R9" s="8"/>
    </row>
    <row r="10" spans="1:18" ht="64.5" customHeight="1">
      <c r="A10" s="12">
        <v>4</v>
      </c>
      <c r="B10" s="16" t="s">
        <v>23</v>
      </c>
      <c r="C10" s="47">
        <v>7763</v>
      </c>
      <c r="D10" s="47">
        <v>7763</v>
      </c>
      <c r="E10" s="45">
        <f t="shared" si="1"/>
        <v>0</v>
      </c>
      <c r="F10" s="47">
        <v>3070.167</v>
      </c>
      <c r="G10" s="47">
        <v>2059</v>
      </c>
      <c r="H10" s="47">
        <f t="shared" si="0"/>
        <v>1011.1669999999999</v>
      </c>
      <c r="I10" s="47"/>
      <c r="J10" s="47"/>
      <c r="K10" s="47">
        <f t="shared" si="2"/>
        <v>0</v>
      </c>
      <c r="L10" s="47">
        <v>199.9</v>
      </c>
      <c r="M10" s="47">
        <v>59.942</v>
      </c>
      <c r="N10" s="47">
        <f>L10-M10</f>
        <v>139.958</v>
      </c>
      <c r="O10" s="47">
        <v>660</v>
      </c>
      <c r="P10" s="47">
        <v>134</v>
      </c>
      <c r="Q10" s="45">
        <v>820.8</v>
      </c>
      <c r="R10" s="8"/>
    </row>
    <row r="11" spans="1:18" ht="64.5" customHeight="1">
      <c r="A11" s="12">
        <v>5</v>
      </c>
      <c r="B11" s="16" t="s">
        <v>24</v>
      </c>
      <c r="C11" s="47">
        <f>5254+2437+2035.68</f>
        <v>9726.68</v>
      </c>
      <c r="D11" s="47">
        <v>7880</v>
      </c>
      <c r="E11" s="45">
        <f t="shared" si="1"/>
        <v>1846.6800000000003</v>
      </c>
      <c r="F11" s="47">
        <v>1197.9</v>
      </c>
      <c r="G11" s="48">
        <v>998.7</v>
      </c>
      <c r="H11" s="47">
        <f t="shared" si="0"/>
        <v>199.20000000000005</v>
      </c>
      <c r="I11" s="48"/>
      <c r="J11" s="48"/>
      <c r="K11" s="47">
        <f t="shared" si="2"/>
        <v>0</v>
      </c>
      <c r="L11" s="47">
        <v>1124.2</v>
      </c>
      <c r="M11" s="47">
        <v>394</v>
      </c>
      <c r="N11" s="47">
        <f>L11-M11</f>
        <v>730.2</v>
      </c>
      <c r="O11" s="47"/>
      <c r="P11" s="47">
        <v>5839.4</v>
      </c>
      <c r="Q11" s="47">
        <v>256.6</v>
      </c>
      <c r="R11" s="8"/>
    </row>
    <row r="12" spans="1:18" ht="64.5" customHeight="1">
      <c r="A12" s="12">
        <v>6</v>
      </c>
      <c r="B12" s="16" t="s">
        <v>25</v>
      </c>
      <c r="C12" s="47">
        <v>970</v>
      </c>
      <c r="D12" s="48">
        <v>617.3</v>
      </c>
      <c r="E12" s="45">
        <f t="shared" si="1"/>
        <v>352.70000000000005</v>
      </c>
      <c r="F12" s="47">
        <v>170</v>
      </c>
      <c r="G12" s="47">
        <v>102</v>
      </c>
      <c r="H12" s="47">
        <f t="shared" si="0"/>
        <v>68</v>
      </c>
      <c r="I12" s="48"/>
      <c r="J12" s="48"/>
      <c r="K12" s="47">
        <f t="shared" si="2"/>
        <v>0</v>
      </c>
      <c r="L12" s="47">
        <v>1444</v>
      </c>
      <c r="M12" s="47">
        <v>1287</v>
      </c>
      <c r="N12" s="47">
        <f aca="true" t="shared" si="3" ref="N12:N20">L12-M12</f>
        <v>157</v>
      </c>
      <c r="O12" s="47"/>
      <c r="P12" s="48"/>
      <c r="Q12" s="48">
        <v>630.6</v>
      </c>
      <c r="R12" s="8"/>
    </row>
    <row r="13" spans="1:18" ht="64.5" customHeight="1">
      <c r="A13" s="12">
        <v>7</v>
      </c>
      <c r="B13" s="16" t="s">
        <v>26</v>
      </c>
      <c r="C13" s="45">
        <v>5939.3</v>
      </c>
      <c r="D13" s="45">
        <v>4835.7</v>
      </c>
      <c r="E13" s="45">
        <f t="shared" si="1"/>
        <v>1103.6000000000004</v>
      </c>
      <c r="F13" s="45">
        <v>692.6</v>
      </c>
      <c r="G13" s="45">
        <v>512.6</v>
      </c>
      <c r="H13" s="47">
        <f t="shared" si="0"/>
        <v>180</v>
      </c>
      <c r="I13" s="45"/>
      <c r="J13" s="45"/>
      <c r="K13" s="47">
        <f t="shared" si="2"/>
        <v>0</v>
      </c>
      <c r="L13" s="45">
        <v>648</v>
      </c>
      <c r="M13" s="47">
        <v>305</v>
      </c>
      <c r="N13" s="47">
        <f t="shared" si="3"/>
        <v>343</v>
      </c>
      <c r="O13" s="45">
        <v>1556.4</v>
      </c>
      <c r="P13" s="45"/>
      <c r="Q13" s="45">
        <v>177.5</v>
      </c>
      <c r="R13" s="8"/>
    </row>
    <row r="14" spans="1:18" ht="64.5" customHeight="1">
      <c r="A14" s="12">
        <v>8</v>
      </c>
      <c r="B14" s="13" t="s">
        <v>27</v>
      </c>
      <c r="C14" s="45">
        <v>6883.7</v>
      </c>
      <c r="D14" s="45">
        <v>6119</v>
      </c>
      <c r="E14" s="45">
        <f t="shared" si="1"/>
        <v>764.6999999999998</v>
      </c>
      <c r="F14" s="45">
        <v>1228.4</v>
      </c>
      <c r="G14" s="45">
        <v>1052</v>
      </c>
      <c r="H14" s="47">
        <f>F14-G14</f>
        <v>176.4000000000001</v>
      </c>
      <c r="I14" s="45"/>
      <c r="J14" s="45"/>
      <c r="K14" s="47">
        <f t="shared" si="2"/>
        <v>0</v>
      </c>
      <c r="L14" s="45">
        <v>2127.8</v>
      </c>
      <c r="M14" s="45">
        <v>1360.2</v>
      </c>
      <c r="N14" s="47">
        <f t="shared" si="3"/>
        <v>767.6000000000001</v>
      </c>
      <c r="O14" s="45"/>
      <c r="P14" s="45"/>
      <c r="Q14" s="45">
        <v>2089.2</v>
      </c>
      <c r="R14" s="8"/>
    </row>
    <row r="15" spans="1:18" ht="64.5" customHeight="1">
      <c r="A15" s="12">
        <v>9</v>
      </c>
      <c r="B15" s="13" t="s">
        <v>28</v>
      </c>
      <c r="C15" s="45">
        <f>6856.6+103751.7+1170.6+1554.2</f>
        <v>113333.1</v>
      </c>
      <c r="D15" s="45">
        <v>29233.2</v>
      </c>
      <c r="E15" s="45">
        <f t="shared" si="1"/>
        <v>84099.90000000001</v>
      </c>
      <c r="F15" s="45">
        <v>1345</v>
      </c>
      <c r="G15" s="45">
        <v>523.2</v>
      </c>
      <c r="H15" s="47">
        <f>F15-G15</f>
        <v>821.8</v>
      </c>
      <c r="I15" s="45"/>
      <c r="J15" s="45"/>
      <c r="K15" s="47">
        <f t="shared" si="2"/>
        <v>0</v>
      </c>
      <c r="L15" s="45">
        <v>18721.3</v>
      </c>
      <c r="M15" s="45">
        <v>13695.4</v>
      </c>
      <c r="N15" s="47">
        <f t="shared" si="3"/>
        <v>5025.9</v>
      </c>
      <c r="O15" s="45">
        <v>1160.8</v>
      </c>
      <c r="P15" s="45"/>
      <c r="Q15" s="45">
        <v>182.6</v>
      </c>
      <c r="R15" s="8"/>
    </row>
    <row r="16" spans="1:18" ht="64.5" customHeight="1">
      <c r="A16" s="12">
        <v>10</v>
      </c>
      <c r="B16" s="13" t="s">
        <v>29</v>
      </c>
      <c r="C16" s="45">
        <v>12036.3</v>
      </c>
      <c r="D16" s="45">
        <v>7412.2</v>
      </c>
      <c r="E16" s="45">
        <f t="shared" si="1"/>
        <v>4624.099999999999</v>
      </c>
      <c r="F16" s="45">
        <v>272.9</v>
      </c>
      <c r="G16" s="45">
        <v>183</v>
      </c>
      <c r="H16" s="47">
        <f>F16-G16</f>
        <v>89.89999999999998</v>
      </c>
      <c r="I16" s="45"/>
      <c r="J16" s="45"/>
      <c r="K16" s="47">
        <f t="shared" si="2"/>
        <v>0</v>
      </c>
      <c r="L16" s="45">
        <v>2987.9</v>
      </c>
      <c r="M16" s="45">
        <v>1025.4</v>
      </c>
      <c r="N16" s="47">
        <f t="shared" si="3"/>
        <v>1962.5</v>
      </c>
      <c r="O16" s="45">
        <v>52.8</v>
      </c>
      <c r="P16" s="45">
        <v>8.458</v>
      </c>
      <c r="Q16" s="45">
        <v>1288.7</v>
      </c>
      <c r="R16" s="8"/>
    </row>
    <row r="17" spans="1:18" ht="64.5" customHeight="1">
      <c r="A17" s="12">
        <v>11</v>
      </c>
      <c r="B17" s="13" t="s">
        <v>30</v>
      </c>
      <c r="C17" s="45">
        <f>3020+5070+177.4</f>
        <v>8267.4</v>
      </c>
      <c r="D17" s="45">
        <v>8267.4</v>
      </c>
      <c r="E17" s="45">
        <f t="shared" si="1"/>
        <v>0</v>
      </c>
      <c r="F17" s="45">
        <v>775</v>
      </c>
      <c r="G17" s="45">
        <v>744.3</v>
      </c>
      <c r="H17" s="47">
        <f>F17-G17</f>
        <v>30.700000000000045</v>
      </c>
      <c r="I17" s="45"/>
      <c r="J17" s="45"/>
      <c r="K17" s="47">
        <f t="shared" si="2"/>
        <v>0</v>
      </c>
      <c r="L17" s="45">
        <v>880.6</v>
      </c>
      <c r="M17" s="45">
        <v>580.8</v>
      </c>
      <c r="N17" s="47">
        <f t="shared" si="3"/>
        <v>299.80000000000007</v>
      </c>
      <c r="O17" s="45"/>
      <c r="P17" s="45">
        <v>54</v>
      </c>
      <c r="Q17" s="45">
        <v>542.5</v>
      </c>
      <c r="R17" s="8"/>
    </row>
    <row r="18" spans="1:18" ht="64.5" customHeight="1">
      <c r="A18" s="12">
        <v>12</v>
      </c>
      <c r="B18" s="13" t="s">
        <v>31</v>
      </c>
      <c r="C18" s="45">
        <f>17600+9809.1+9930.6</f>
        <v>37339.7</v>
      </c>
      <c r="D18" s="45">
        <v>37339.7</v>
      </c>
      <c r="E18" s="45">
        <f t="shared" si="1"/>
        <v>0</v>
      </c>
      <c r="F18" s="45">
        <v>902.3</v>
      </c>
      <c r="G18" s="45">
        <v>606.8</v>
      </c>
      <c r="H18" s="47">
        <f>F18-G18</f>
        <v>295.5</v>
      </c>
      <c r="I18" s="45"/>
      <c r="J18" s="45"/>
      <c r="K18" s="47">
        <f t="shared" si="2"/>
        <v>0</v>
      </c>
      <c r="L18" s="45">
        <v>1295.3</v>
      </c>
      <c r="M18" s="45">
        <v>1006.9</v>
      </c>
      <c r="N18" s="47">
        <f t="shared" si="3"/>
        <v>288.4</v>
      </c>
      <c r="O18" s="45"/>
      <c r="P18" s="45">
        <v>5</v>
      </c>
      <c r="Q18" s="45">
        <v>355.6</v>
      </c>
      <c r="R18" s="8"/>
    </row>
    <row r="19" spans="1:18" ht="64.5" customHeight="1">
      <c r="A19" s="12">
        <v>13</v>
      </c>
      <c r="B19" s="13" t="s">
        <v>32</v>
      </c>
      <c r="C19" s="45">
        <v>6000</v>
      </c>
      <c r="D19" s="45">
        <v>3820</v>
      </c>
      <c r="E19" s="45">
        <f t="shared" si="1"/>
        <v>2180</v>
      </c>
      <c r="F19" s="45">
        <v>1259.5</v>
      </c>
      <c r="G19" s="45">
        <v>1025.5</v>
      </c>
      <c r="H19" s="47">
        <f>F19-G19</f>
        <v>234</v>
      </c>
      <c r="I19" s="45"/>
      <c r="J19" s="45"/>
      <c r="K19" s="47">
        <f t="shared" si="2"/>
        <v>0</v>
      </c>
      <c r="L19" s="45">
        <v>3400.7</v>
      </c>
      <c r="M19" s="45">
        <v>1780.6</v>
      </c>
      <c r="N19" s="47">
        <f t="shared" si="3"/>
        <v>1620.1</v>
      </c>
      <c r="O19" s="45"/>
      <c r="P19" s="45">
        <v>28.4</v>
      </c>
      <c r="Q19" s="45">
        <v>1440.2</v>
      </c>
      <c r="R19" s="8"/>
    </row>
    <row r="20" spans="1:18" ht="64.5" customHeight="1">
      <c r="A20" s="12">
        <v>14</v>
      </c>
      <c r="B20" s="13" t="s">
        <v>33</v>
      </c>
      <c r="C20" s="45">
        <f>10000+5745.2+2160</f>
        <v>17905.2</v>
      </c>
      <c r="D20" s="45">
        <v>15519</v>
      </c>
      <c r="E20" s="45">
        <f t="shared" si="1"/>
        <v>2386.2000000000007</v>
      </c>
      <c r="F20" s="45">
        <v>525.5</v>
      </c>
      <c r="G20" s="45">
        <v>471.4</v>
      </c>
      <c r="H20" s="47">
        <f>F20-G20</f>
        <v>54.10000000000002</v>
      </c>
      <c r="I20" s="45"/>
      <c r="J20" s="45"/>
      <c r="K20" s="47"/>
      <c r="L20" s="45">
        <v>559.2</v>
      </c>
      <c r="M20" s="45">
        <v>146.8</v>
      </c>
      <c r="N20" s="47">
        <f t="shared" si="3"/>
        <v>412.40000000000003</v>
      </c>
      <c r="O20" s="45">
        <v>161.3</v>
      </c>
      <c r="P20" s="45">
        <v>44.7</v>
      </c>
      <c r="Q20" s="45">
        <v>605.6</v>
      </c>
      <c r="R20" s="8"/>
    </row>
    <row r="21" spans="1:18" ht="64.5" customHeight="1">
      <c r="A21" s="12">
        <v>15</v>
      </c>
      <c r="B21" s="13" t="s">
        <v>34</v>
      </c>
      <c r="C21" s="45"/>
      <c r="D21" s="47"/>
      <c r="E21" s="45"/>
      <c r="F21" s="45"/>
      <c r="G21" s="45"/>
      <c r="H21" s="47"/>
      <c r="I21" s="45"/>
      <c r="J21" s="45"/>
      <c r="K21" s="47"/>
      <c r="L21" s="45"/>
      <c r="M21" s="45"/>
      <c r="N21" s="47"/>
      <c r="O21" s="45"/>
      <c r="P21" s="45"/>
      <c r="Q21" s="45">
        <v>912.6</v>
      </c>
      <c r="R21" s="8"/>
    </row>
    <row r="22" spans="1:18" ht="64.5" customHeight="1">
      <c r="A22" s="12">
        <v>16</v>
      </c>
      <c r="B22" s="13" t="s">
        <v>35</v>
      </c>
      <c r="C22" s="45">
        <v>20394.468</v>
      </c>
      <c r="D22" s="47">
        <v>11828.6</v>
      </c>
      <c r="E22" s="45">
        <f>C22-D22</f>
        <v>8565.868</v>
      </c>
      <c r="F22" s="45">
        <v>1070</v>
      </c>
      <c r="G22" s="45">
        <v>635.4</v>
      </c>
      <c r="H22" s="47">
        <f>F22-G22</f>
        <v>434.6</v>
      </c>
      <c r="I22" s="45"/>
      <c r="J22" s="45"/>
      <c r="K22" s="45"/>
      <c r="L22" s="45">
        <v>4693</v>
      </c>
      <c r="M22" s="45">
        <v>3809.3</v>
      </c>
      <c r="N22" s="47">
        <f>L22-M22</f>
        <v>883.6999999999998</v>
      </c>
      <c r="O22" s="45">
        <v>0</v>
      </c>
      <c r="P22" s="45">
        <v>0</v>
      </c>
      <c r="Q22" s="45">
        <v>0</v>
      </c>
      <c r="R22" s="8"/>
    </row>
    <row r="23" spans="1:18" ht="64.5" customHeight="1">
      <c r="A23" s="12">
        <v>17</v>
      </c>
      <c r="B23" s="13" t="s">
        <v>36</v>
      </c>
      <c r="C23" s="45">
        <v>232408.4</v>
      </c>
      <c r="D23" s="47">
        <v>112937.1</v>
      </c>
      <c r="E23" s="45">
        <f>C23-D23</f>
        <v>119471.29999999999</v>
      </c>
      <c r="F23" s="45"/>
      <c r="G23" s="45"/>
      <c r="H23" s="47"/>
      <c r="I23" s="45"/>
      <c r="J23" s="45"/>
      <c r="K23" s="45"/>
      <c r="L23" s="45"/>
      <c r="M23" s="45"/>
      <c r="N23" s="47"/>
      <c r="O23" s="45"/>
      <c r="P23" s="45"/>
      <c r="Q23" s="45"/>
      <c r="R23" s="8"/>
    </row>
    <row r="24" spans="1:18" ht="64.5" customHeight="1">
      <c r="A24" s="12">
        <v>18</v>
      </c>
      <c r="B24" s="13" t="s">
        <v>37</v>
      </c>
      <c r="C24" s="45">
        <v>219.1</v>
      </c>
      <c r="D24" s="45"/>
      <c r="E24" s="45">
        <v>219.1</v>
      </c>
      <c r="F24" s="45"/>
      <c r="G24" s="45"/>
      <c r="H24" s="47"/>
      <c r="I24" s="45"/>
      <c r="J24" s="45"/>
      <c r="K24" s="47"/>
      <c r="L24" s="45"/>
      <c r="M24" s="45"/>
      <c r="N24" s="47"/>
      <c r="O24" s="45"/>
      <c r="P24" s="45"/>
      <c r="Q24" s="45" t="s">
        <v>38</v>
      </c>
      <c r="R24" s="8"/>
    </row>
    <row r="25" spans="1:18" ht="64.5" customHeight="1">
      <c r="A25" s="12">
        <v>19</v>
      </c>
      <c r="B25" s="13" t="s">
        <v>46</v>
      </c>
      <c r="C25" s="49"/>
      <c r="D25" s="49"/>
      <c r="E25" s="49"/>
      <c r="F25" s="49"/>
      <c r="G25" s="49"/>
      <c r="H25" s="50"/>
      <c r="I25" s="49"/>
      <c r="J25" s="49"/>
      <c r="K25" s="50"/>
      <c r="L25" s="49"/>
      <c r="M25" s="49"/>
      <c r="N25" s="50"/>
      <c r="O25" s="49"/>
      <c r="P25" s="49"/>
      <c r="Q25" s="49"/>
      <c r="R25" s="8"/>
    </row>
    <row r="26" spans="1:18" ht="64.5" customHeight="1">
      <c r="A26" s="12">
        <v>20</v>
      </c>
      <c r="B26" s="16" t="s">
        <v>50</v>
      </c>
      <c r="C26" s="47">
        <v>2721.188</v>
      </c>
      <c r="D26" s="47">
        <v>0</v>
      </c>
      <c r="E26" s="47">
        <v>2721.188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5"/>
      <c r="R26" s="8"/>
    </row>
    <row r="27" spans="1:19" ht="78.75" customHeight="1">
      <c r="A27" s="37"/>
      <c r="B27" s="37" t="s">
        <v>39</v>
      </c>
      <c r="C27" s="18">
        <f>SUM(C7:C26)</f>
        <v>497210.736</v>
      </c>
      <c r="D27" s="18">
        <f>D9+D10+D11+D12+D13+D14+D15+D16+D17+D18+D19+D20+D22+D23</f>
        <v>268875.4</v>
      </c>
      <c r="E27" s="19">
        <f>E11+E12+E13+E14+E15+E16+E17+E18+E19+E20+E22+E23+E24+E26</f>
        <v>228335.336</v>
      </c>
      <c r="F27" s="18">
        <f>F7+F8+F10+F11+F12+F13+F14+F15+F16+F17+F18+F18+F19+F20+F22</f>
        <v>35000.978</v>
      </c>
      <c r="G27" s="18">
        <f>G7+G8+G10+G11+G12+G13+G14+G15+G16+G17+G18+G19+G20+G22</f>
        <v>23675.314000000006</v>
      </c>
      <c r="H27" s="18">
        <f>H7+H8+H9+H10+H11+H12+H13+H14+H15+H16+H17+H18+H19+H20+H22</f>
        <v>10423.363999999998</v>
      </c>
      <c r="I27" s="18">
        <f>+I8+I7</f>
        <v>39808</v>
      </c>
      <c r="J27" s="18">
        <f>+J8+J7</f>
        <v>28441.8</v>
      </c>
      <c r="K27" s="18">
        <f>K7+K8</f>
        <v>11366.2</v>
      </c>
      <c r="L27" s="18">
        <f>L7+L8+L10+L11+L12+L13+L14+L15+L16+L17+L18+L19+L20+L22</f>
        <v>72313.34</v>
      </c>
      <c r="M27" s="18">
        <f>M7+M8+M10+M11+M12+M13+M14+M15+M16+M17+M18+M19+M20+M22</f>
        <v>29361.302</v>
      </c>
      <c r="N27" s="18">
        <f>N7+N8+N10+N11+N12+N13+N14+N15+N16+N17+N18+N19+N20+N22</f>
        <v>42952.038</v>
      </c>
      <c r="O27" s="18">
        <f>O8+O10+O13+O15+O16+O20</f>
        <v>3856.8</v>
      </c>
      <c r="P27" s="18">
        <f>P7+P10+P11+P16+P17+P18+P19+P20+P22</f>
        <v>6725.757999999999</v>
      </c>
      <c r="Q27" s="18">
        <f>Q7+Q10+Q11+Q12+Q13+Q14+Q15+Q16+Q17+Q18+Q19+Q20+Q21+Q22</f>
        <v>9916.900000000001</v>
      </c>
      <c r="R27" s="20"/>
      <c r="S27" s="21"/>
    </row>
    <row r="28" spans="1:19" s="26" customFormat="1" ht="7.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"/>
      <c r="Q28" s="5"/>
      <c r="R28" s="24"/>
      <c r="S28" s="25"/>
    </row>
    <row r="29" spans="2:7" ht="21" customHeight="1">
      <c r="B29" s="27" t="s">
        <v>40</v>
      </c>
      <c r="C29" s="27"/>
      <c r="D29" s="27"/>
      <c r="E29" s="27"/>
      <c r="F29" s="28">
        <f>C27+F27+I27+L27</f>
        <v>644333.0539999999</v>
      </c>
      <c r="G29" s="5" t="s">
        <v>41</v>
      </c>
    </row>
    <row r="30" spans="2:7" ht="18.75" customHeight="1">
      <c r="B30" s="55" t="s">
        <v>42</v>
      </c>
      <c r="C30" s="55"/>
      <c r="D30" s="55"/>
      <c r="E30" s="55"/>
      <c r="F30" s="28">
        <f>D27+G27+J27+M27</f>
        <v>350353.81600000005</v>
      </c>
      <c r="G30" s="5" t="s">
        <v>41</v>
      </c>
    </row>
    <row r="31" spans="2:7" ht="17.25" customHeight="1">
      <c r="B31" s="39" t="s">
        <v>43</v>
      </c>
      <c r="C31" s="39"/>
      <c r="D31" s="39"/>
      <c r="E31" s="39"/>
      <c r="F31" s="28">
        <f>E27+H27+K27+N27</f>
        <v>293076.938</v>
      </c>
      <c r="G31" s="5" t="s">
        <v>41</v>
      </c>
    </row>
    <row r="32" spans="2:14" ht="18" customHeight="1">
      <c r="B32" s="55" t="s">
        <v>44</v>
      </c>
      <c r="C32" s="55"/>
      <c r="D32" s="55"/>
      <c r="E32" s="55"/>
      <c r="F32" s="28">
        <f>O27+P27+Q27</f>
        <v>20499.458</v>
      </c>
      <c r="G32" s="5" t="s">
        <v>41</v>
      </c>
      <c r="N32" s="21"/>
    </row>
    <row r="33" spans="2:14" ht="10.5" customHeight="1">
      <c r="B33" s="51"/>
      <c r="C33" s="51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7" ht="14.25">
      <c r="A34" s="52" t="s">
        <v>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5:14" ht="12.75">
      <c r="E35" s="51"/>
      <c r="F35" s="51"/>
      <c r="G35" s="51"/>
      <c r="H35" s="51"/>
      <c r="I35" s="51"/>
      <c r="J35" s="51"/>
      <c r="K35" s="51"/>
      <c r="L35" s="51"/>
      <c r="M35" s="51"/>
      <c r="N35" s="51"/>
    </row>
  </sheetData>
  <sheetProtection/>
  <mergeCells count="18">
    <mergeCell ref="E35:N35"/>
    <mergeCell ref="I5:K5"/>
    <mergeCell ref="L5:N5"/>
    <mergeCell ref="B30:E30"/>
    <mergeCell ref="B32:E32"/>
    <mergeCell ref="B33:C33"/>
    <mergeCell ref="A34:Q34"/>
    <mergeCell ref="A4:A6"/>
    <mergeCell ref="B4:B6"/>
    <mergeCell ref="C5:E5"/>
    <mergeCell ref="F5:H5"/>
    <mergeCell ref="M1:Q1"/>
    <mergeCell ref="C4:E4"/>
    <mergeCell ref="F4:H4"/>
    <mergeCell ref="I4:K4"/>
    <mergeCell ref="L4:N4"/>
    <mergeCell ref="L2:Q2"/>
    <mergeCell ref="P3:Q3"/>
  </mergeCells>
  <printOptions/>
  <pageMargins left="0.16" right="0.17" top="0.26" bottom="0.16" header="0.2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2017-04-06T12:22:14Z</dcterms:modified>
  <cp:category/>
  <cp:version/>
  <cp:contentType/>
  <cp:contentStatus/>
</cp:coreProperties>
</file>