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970"/>
  </bookViews>
  <sheets>
    <sheet name="tiv1" sheetId="10" r:id="rId1"/>
    <sheet name="tiv2" sheetId="9" r:id="rId2"/>
    <sheet name="tiv3" sheetId="2" r:id="rId3"/>
    <sheet name="tiv4" sheetId="8" r:id="rId4"/>
    <sheet name="mshak" sheetId="3" r:id="rId5"/>
    <sheet name="erasht." sheetId="7" r:id="rId6"/>
    <sheet name="ՄՊՍԿ" sheetId="1" r:id="rId7"/>
    <sheet name="gexarv" sheetId="6" r:id="rId8"/>
    <sheet name="shaxmat" sheetId="4" r:id="rId9"/>
    <sheet name="foot." sheetId="5" r:id="rId10"/>
    <sheet name="komumal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9" l="1"/>
  <c r="G50" i="8"/>
  <c r="F19" i="8"/>
  <c r="F18" i="8"/>
  <c r="F13" i="8"/>
  <c r="F20" i="2"/>
  <c r="F19" i="2"/>
  <c r="F14" i="2"/>
  <c r="F13" i="2"/>
  <c r="F20" i="9"/>
  <c r="F19" i="9"/>
  <c r="F46" i="10"/>
  <c r="G46" i="10" s="1"/>
  <c r="F33" i="10"/>
  <c r="F14" i="10"/>
  <c r="F20" i="10"/>
  <c r="F19" i="10"/>
  <c r="F29" i="3" l="1"/>
  <c r="F9" i="1" l="1"/>
  <c r="C50" i="8" l="1"/>
  <c r="C49" i="8"/>
  <c r="C38" i="8"/>
  <c r="C28" i="8"/>
  <c r="C66" i="2"/>
  <c r="C65" i="2"/>
  <c r="C62" i="2"/>
  <c r="C59" i="2"/>
  <c r="C56" i="2"/>
  <c r="C53" i="2"/>
  <c r="C45" i="2"/>
  <c r="C38" i="2"/>
  <c r="C28" i="2"/>
  <c r="C64" i="9"/>
  <c r="C63" i="9"/>
  <c r="C60" i="9"/>
  <c r="C52" i="9"/>
  <c r="C45" i="9"/>
  <c r="C37" i="9"/>
  <c r="C28" i="9"/>
  <c r="E42" i="11" l="1"/>
  <c r="C13" i="5" l="1"/>
  <c r="F13" i="5"/>
  <c r="F13" i="4"/>
  <c r="E8" i="7"/>
  <c r="E9" i="7"/>
  <c r="E6" i="7"/>
  <c r="E10" i="7"/>
  <c r="E11" i="7"/>
  <c r="E12" i="7"/>
  <c r="E13" i="7"/>
  <c r="E14" i="7"/>
  <c r="E15" i="7"/>
  <c r="E16" i="7"/>
  <c r="E17" i="7"/>
  <c r="E18" i="7"/>
  <c r="E19" i="7"/>
  <c r="E20" i="7"/>
  <c r="E7" i="7"/>
  <c r="E22" i="7"/>
  <c r="E23" i="7"/>
  <c r="E24" i="7"/>
  <c r="E25" i="7"/>
  <c r="E26" i="7"/>
  <c r="E21" i="7"/>
  <c r="E5" i="7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5" i="3"/>
  <c r="G49" i="8"/>
  <c r="G38" i="8"/>
  <c r="G7" i="8"/>
  <c r="G8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30" i="8"/>
  <c r="G31" i="8"/>
  <c r="G32" i="8"/>
  <c r="G33" i="8"/>
  <c r="G34" i="8"/>
  <c r="G35" i="8"/>
  <c r="G36" i="8"/>
  <c r="G37" i="8"/>
  <c r="G40" i="8"/>
  <c r="G41" i="8"/>
  <c r="G42" i="8"/>
  <c r="G43" i="8"/>
  <c r="G44" i="8"/>
  <c r="G45" i="8"/>
  <c r="G46" i="8"/>
  <c r="G47" i="8"/>
  <c r="G48" i="8"/>
  <c r="G6" i="8"/>
  <c r="G65" i="2"/>
  <c r="G62" i="2"/>
  <c r="G59" i="2"/>
  <c r="G56" i="2"/>
  <c r="G53" i="2"/>
  <c r="G45" i="2"/>
  <c r="G38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0" i="2"/>
  <c r="G31" i="2"/>
  <c r="G32" i="2"/>
  <c r="G33" i="2"/>
  <c r="G34" i="2"/>
  <c r="G35" i="2"/>
  <c r="G36" i="2"/>
  <c r="G37" i="2"/>
  <c r="G40" i="2"/>
  <c r="G41" i="2"/>
  <c r="G42" i="2"/>
  <c r="G43" i="2"/>
  <c r="G44" i="2"/>
  <c r="G47" i="2"/>
  <c r="G48" i="2"/>
  <c r="G49" i="2"/>
  <c r="G50" i="2"/>
  <c r="G51" i="2"/>
  <c r="G52" i="2"/>
  <c r="G55" i="2"/>
  <c r="G58" i="2"/>
  <c r="G61" i="2"/>
  <c r="G64" i="2"/>
  <c r="G6" i="2"/>
  <c r="G63" i="9"/>
  <c r="G60" i="9"/>
  <c r="G52" i="9"/>
  <c r="G45" i="9"/>
  <c r="G37" i="9"/>
  <c r="G31" i="9"/>
  <c r="G32" i="9"/>
  <c r="G33" i="9"/>
  <c r="G34" i="9"/>
  <c r="G35" i="9"/>
  <c r="G36" i="9"/>
  <c r="G39" i="9"/>
  <c r="G40" i="9"/>
  <c r="G41" i="9"/>
  <c r="G42" i="9"/>
  <c r="G43" i="9"/>
  <c r="G44" i="9"/>
  <c r="G47" i="9"/>
  <c r="G48" i="9"/>
  <c r="G49" i="9"/>
  <c r="G50" i="9"/>
  <c r="G51" i="9"/>
  <c r="G54" i="9"/>
  <c r="G55" i="9"/>
  <c r="G56" i="9"/>
  <c r="G57" i="9"/>
  <c r="G58" i="9"/>
  <c r="G59" i="9"/>
  <c r="G62" i="9"/>
  <c r="G30" i="9"/>
  <c r="G8" i="9"/>
  <c r="G9" i="9"/>
  <c r="G11" i="9"/>
  <c r="G12" i="9"/>
  <c r="G13" i="9"/>
  <c r="G14" i="9"/>
  <c r="G15" i="9"/>
  <c r="G16" i="9"/>
  <c r="G17" i="9"/>
  <c r="G18" i="9"/>
  <c r="G19" i="9"/>
  <c r="G20" i="9"/>
  <c r="G28" i="9" s="1"/>
  <c r="G64" i="9" s="1"/>
  <c r="G21" i="9"/>
  <c r="G22" i="9"/>
  <c r="G23" i="9"/>
  <c r="G24" i="9"/>
  <c r="G25" i="9"/>
  <c r="G26" i="9"/>
  <c r="G27" i="9"/>
  <c r="G7" i="9"/>
  <c r="G44" i="10"/>
  <c r="G45" i="10"/>
  <c r="G47" i="10"/>
  <c r="G48" i="10"/>
  <c r="G49" i="10"/>
  <c r="G50" i="10"/>
  <c r="G51" i="10"/>
  <c r="G52" i="10"/>
  <c r="G43" i="10"/>
  <c r="G31" i="10"/>
  <c r="G32" i="10"/>
  <c r="G33" i="10"/>
  <c r="G34" i="10"/>
  <c r="G35" i="10"/>
  <c r="G36" i="10"/>
  <c r="G37" i="10"/>
  <c r="G38" i="10"/>
  <c r="G39" i="10"/>
  <c r="G40" i="10"/>
  <c r="G30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7" i="10"/>
  <c r="G53" i="10" l="1"/>
  <c r="G28" i="8"/>
  <c r="G28" i="2"/>
  <c r="G66" i="2" s="1"/>
  <c r="F42" i="3"/>
  <c r="E27" i="7"/>
  <c r="G41" i="10"/>
  <c r="G28" i="10"/>
  <c r="G54" i="10" l="1"/>
  <c r="C53" i="10"/>
  <c r="C41" i="10"/>
  <c r="E50" i="8"/>
  <c r="E41" i="8"/>
  <c r="E42" i="8"/>
  <c r="E43" i="8"/>
  <c r="E44" i="8"/>
  <c r="E45" i="8"/>
  <c r="E46" i="8"/>
  <c r="E47" i="8"/>
  <c r="E48" i="8"/>
  <c r="E40" i="8"/>
  <c r="E38" i="8"/>
  <c r="E31" i="8"/>
  <c r="E32" i="8"/>
  <c r="E33" i="8"/>
  <c r="E34" i="8"/>
  <c r="E35" i="8"/>
  <c r="E36" i="8"/>
  <c r="E37" i="8"/>
  <c r="E3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0" i="8"/>
  <c r="E7" i="8"/>
  <c r="E8" i="8"/>
  <c r="E6" i="8"/>
  <c r="E66" i="2"/>
  <c r="E65" i="2"/>
  <c r="E64" i="2"/>
  <c r="E61" i="2"/>
  <c r="E62" i="2" s="1"/>
  <c r="E58" i="2"/>
  <c r="E59" i="2" s="1"/>
  <c r="E55" i="2"/>
  <c r="E56" i="2" s="1"/>
  <c r="E48" i="2"/>
  <c r="E49" i="2"/>
  <c r="E50" i="2"/>
  <c r="E51" i="2"/>
  <c r="E52" i="2"/>
  <c r="E47" i="2"/>
  <c r="E41" i="2"/>
  <c r="E42" i="2"/>
  <c r="E43" i="2"/>
  <c r="E44" i="2"/>
  <c r="E40" i="2"/>
  <c r="E31" i="2"/>
  <c r="E32" i="2"/>
  <c r="E33" i="2"/>
  <c r="E34" i="2"/>
  <c r="E35" i="2"/>
  <c r="E36" i="2"/>
  <c r="E38" i="2" s="1"/>
  <c r="E37" i="2"/>
  <c r="E30" i="2"/>
  <c r="E2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0" i="2"/>
  <c r="E7" i="2"/>
  <c r="E8" i="2"/>
  <c r="E6" i="2"/>
  <c r="E63" i="9"/>
  <c r="E62" i="9"/>
  <c r="E60" i="9"/>
  <c r="E55" i="9"/>
  <c r="E56" i="9"/>
  <c r="E57" i="9"/>
  <c r="E58" i="9"/>
  <c r="E59" i="9"/>
  <c r="E54" i="9"/>
  <c r="E48" i="9"/>
  <c r="E49" i="9"/>
  <c r="E50" i="9"/>
  <c r="E51" i="9"/>
  <c r="E47" i="9"/>
  <c r="E45" i="9"/>
  <c r="E64" i="9" s="1"/>
  <c r="E40" i="9"/>
  <c r="E41" i="9"/>
  <c r="E42" i="9"/>
  <c r="E43" i="9"/>
  <c r="E44" i="9"/>
  <c r="E39" i="9"/>
  <c r="E37" i="9"/>
  <c r="E31" i="9"/>
  <c r="E32" i="9"/>
  <c r="E33" i="9"/>
  <c r="E34" i="9"/>
  <c r="E35" i="9"/>
  <c r="E36" i="9"/>
  <c r="E30" i="9"/>
  <c r="E28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11" i="9"/>
  <c r="E8" i="9"/>
  <c r="E9" i="9"/>
  <c r="E7" i="9"/>
  <c r="E44" i="10"/>
  <c r="E53" i="10" s="1"/>
  <c r="E45" i="10"/>
  <c r="E46" i="10"/>
  <c r="E47" i="10"/>
  <c r="E48" i="10"/>
  <c r="E49" i="10"/>
  <c r="E50" i="10"/>
  <c r="E51" i="10"/>
  <c r="E52" i="10"/>
  <c r="E43" i="10"/>
  <c r="E31" i="10"/>
  <c r="E32" i="10"/>
  <c r="E33" i="10"/>
  <c r="E34" i="10"/>
  <c r="E35" i="10"/>
  <c r="E36" i="10"/>
  <c r="E37" i="10"/>
  <c r="E38" i="10"/>
  <c r="E39" i="10"/>
  <c r="E40" i="10"/>
  <c r="E30" i="10"/>
  <c r="C28" i="10"/>
  <c r="E11" i="10"/>
  <c r="E8" i="10"/>
  <c r="E9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7" i="10"/>
  <c r="E41" i="10" l="1"/>
  <c r="E28" i="10"/>
  <c r="E54" i="10" s="1"/>
  <c r="C54" i="10"/>
  <c r="E49" i="8"/>
  <c r="E28" i="8"/>
  <c r="E53" i="2"/>
  <c r="E45" i="2"/>
  <c r="E52" i="9"/>
  <c r="F6" i="5"/>
  <c r="F7" i="5"/>
  <c r="F8" i="5"/>
  <c r="F9" i="5"/>
  <c r="F10" i="5"/>
  <c r="F11" i="5"/>
  <c r="F12" i="5"/>
  <c r="F5" i="5"/>
  <c r="F6" i="4"/>
  <c r="F7" i="4"/>
  <c r="F8" i="4"/>
  <c r="F9" i="4"/>
  <c r="F10" i="4"/>
  <c r="F11" i="4"/>
  <c r="F12" i="4"/>
  <c r="F5" i="4"/>
  <c r="E7" i="6"/>
  <c r="E9" i="6"/>
  <c r="E10" i="6"/>
  <c r="E11" i="6"/>
  <c r="E12" i="6"/>
  <c r="E13" i="6"/>
  <c r="E14" i="6"/>
  <c r="E15" i="6"/>
  <c r="E16" i="6"/>
  <c r="E8" i="6"/>
  <c r="E17" i="6"/>
  <c r="E18" i="6"/>
  <c r="E19" i="6"/>
  <c r="E20" i="6"/>
  <c r="E21" i="6"/>
  <c r="E22" i="6"/>
  <c r="E6" i="6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  <c r="D53" i="11"/>
  <c r="C53" i="11"/>
  <c r="E52" i="11"/>
  <c r="E51" i="11"/>
  <c r="E50" i="11"/>
  <c r="E49" i="11"/>
  <c r="E48" i="11"/>
  <c r="E47" i="11"/>
  <c r="E46" i="11"/>
  <c r="E45" i="11"/>
  <c r="E44" i="11"/>
  <c r="E43" i="11"/>
  <c r="E41" i="11"/>
  <c r="E40" i="11"/>
  <c r="E39" i="11"/>
  <c r="E38" i="11"/>
  <c r="D36" i="11"/>
  <c r="C36" i="11"/>
  <c r="E35" i="11"/>
  <c r="E34" i="11"/>
  <c r="E33" i="11"/>
  <c r="E32" i="11"/>
  <c r="D30" i="11"/>
  <c r="C30" i="11"/>
  <c r="E29" i="11"/>
  <c r="E28" i="11"/>
  <c r="E27" i="11"/>
  <c r="E26" i="11"/>
  <c r="E25" i="11"/>
  <c r="E24" i="11"/>
  <c r="D22" i="11"/>
  <c r="C22" i="11"/>
  <c r="E21" i="11"/>
  <c r="E20" i="11"/>
  <c r="E19" i="11"/>
  <c r="E18" i="11"/>
  <c r="E17" i="11"/>
  <c r="D15" i="11"/>
  <c r="C15" i="11"/>
  <c r="E14" i="11"/>
  <c r="E13" i="11"/>
  <c r="E12" i="11"/>
  <c r="E11" i="11"/>
  <c r="E10" i="11"/>
  <c r="E9" i="11"/>
  <c r="E8" i="11"/>
  <c r="E7" i="11"/>
  <c r="E6" i="11"/>
  <c r="E23" i="6" l="1"/>
  <c r="F41" i="1"/>
  <c r="E30" i="11"/>
  <c r="C54" i="11"/>
  <c r="E22" i="11"/>
  <c r="E15" i="11"/>
  <c r="D54" i="11"/>
  <c r="E36" i="11"/>
  <c r="E53" i="11"/>
  <c r="E54" i="11" l="1"/>
  <c r="D53" i="2"/>
  <c r="C13" i="4" l="1"/>
  <c r="D13" i="4" l="1"/>
  <c r="C42" i="3"/>
  <c r="D13" i="5" l="1"/>
  <c r="C23" i="6"/>
  <c r="C27" i="7"/>
  <c r="D49" i="8" l="1"/>
  <c r="D38" i="8"/>
  <c r="D28" i="8"/>
  <c r="D65" i="2"/>
  <c r="D62" i="2"/>
  <c r="D59" i="2"/>
  <c r="D56" i="2"/>
  <c r="D45" i="2"/>
  <c r="D38" i="2"/>
  <c r="D28" i="2"/>
  <c r="D63" i="9"/>
  <c r="D60" i="9"/>
  <c r="D52" i="9"/>
  <c r="D45" i="9"/>
  <c r="D37" i="9"/>
  <c r="D28" i="9"/>
  <c r="D53" i="10"/>
  <c r="D41" i="10"/>
  <c r="D28" i="10"/>
  <c r="D66" i="2" l="1"/>
  <c r="D50" i="8"/>
  <c r="D54" i="10"/>
  <c r="D64" i="9"/>
  <c r="D41" i="1" l="1"/>
  <c r="C41" i="1"/>
</calcChain>
</file>

<file path=xl/sharedStrings.xml><?xml version="1.0" encoding="utf-8"?>
<sst xmlns="http://schemas.openxmlformats.org/spreadsheetml/2006/main" count="500" uniqueCount="211">
  <si>
    <t>Հ/Հ</t>
  </si>
  <si>
    <t>Հաստիքային միավորի քանակը</t>
  </si>
  <si>
    <t>Տնօրեն</t>
  </si>
  <si>
    <t>Ուսմնական աշխ. գծով փոխտնօրեն</t>
  </si>
  <si>
    <t>Մասնագիտացված կրթական աջակցությունների գծով փոխտնօրեն</t>
  </si>
  <si>
    <t>Կազմակերպիչ</t>
  </si>
  <si>
    <t>Ասմունքի խմբակավար</t>
  </si>
  <si>
    <t>Համակարգչային խմբակավար</t>
  </si>
  <si>
    <t>Հելունագործ. խմբակավար</t>
  </si>
  <si>
    <t>Վարսահարդար. խմբակավար</t>
  </si>
  <si>
    <t>Ոiլունքագործ. խմբակավար</t>
  </si>
  <si>
    <t>Կար ու ձևի խմբակավար</t>
  </si>
  <si>
    <t>Դեկորատիվ ձևավ. խմբակավար</t>
  </si>
  <si>
    <t>Առողջարար. խմբակավար</t>
  </si>
  <si>
    <t>Խոհարար դիզ. խմբակավար</t>
  </si>
  <si>
    <t>Հաշվապահ</t>
  </si>
  <si>
    <t>Գործավար</t>
  </si>
  <si>
    <t>Տնտեսվար</t>
  </si>
  <si>
    <t>Երաժշտության գրագիտություն և ունկնդրում</t>
  </si>
  <si>
    <t>Արվեստի պատմություն</t>
  </si>
  <si>
    <t>Պարի դասատու</t>
  </si>
  <si>
    <t>Նվագակցող</t>
  </si>
  <si>
    <t>Հանդերձապահ</t>
  </si>
  <si>
    <t>Հավաքարար</t>
  </si>
  <si>
    <t>Պահակ</t>
  </si>
  <si>
    <t>ԸՆԴԱՄԵՆԸ</t>
  </si>
  <si>
    <t>(9 խումբ)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</si>
  <si>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</si>
  <si>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</si>
  <si>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</si>
  <si>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</si>
  <si>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Սոց.մանկավարժ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</si>
  <si>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</si>
  <si>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</si>
  <si>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</si>
  <si>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</si>
  <si>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</si>
  <si>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</si>
  <si>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</si>
  <si>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Դռնապան</t>
  </si>
  <si>
    <t>Դերձակ</t>
  </si>
  <si>
    <t>Օժանդակ բանվոր</t>
  </si>
  <si>
    <t>ԸՆդամենը Սիսիան</t>
  </si>
  <si>
    <t>Անգեղակոթ բնակավայր, 2 խումբ</t>
  </si>
  <si>
    <t>Ընդամենը Անգեղակոթ</t>
  </si>
  <si>
    <t>Շաղատ բնակավայր, 2 խումբ</t>
  </si>
  <si>
    <t>ԸՆդամենը Շաղատ</t>
  </si>
  <si>
    <t>(10 խումբ)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</si>
  <si>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</si>
  <si>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</si>
  <si>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</si>
  <si>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</si>
  <si>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</si>
  <si>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</si>
  <si>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</si>
  <si>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</si>
  <si>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</si>
  <si>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</si>
  <si>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Սոց. Մանկավարժ</t>
  </si>
  <si>
    <t>Ֆրանսերենի դասատու</t>
  </si>
  <si>
    <t>Աշոտավան բնակավայր, 1 խումբ</t>
  </si>
  <si>
    <t>Ընդամենը Աշոտավան</t>
  </si>
  <si>
    <t>ՈՒյծ բնակավայր, 1 խումբ</t>
  </si>
  <si>
    <t>Տոլորս բնակավայր, 1 խումբ</t>
  </si>
  <si>
    <t>Թասիկ բնակավայր, 1 խումբ</t>
  </si>
  <si>
    <t>Բնունիս բնակավայր, 1 խումբ</t>
  </si>
  <si>
    <t>Հացավան բնակավայր, 1 խումբ</t>
  </si>
  <si>
    <t>Տորունիք բնակավայր, 1 խումբ</t>
  </si>
  <si>
    <t>Սիսիան քաղաք, 4 խումբ</t>
  </si>
  <si>
    <t>Հոգեբան</t>
  </si>
  <si>
    <t>Շաքի բնակավայր, 2 խումբ</t>
  </si>
  <si>
    <t>Ընդամենը Շաքի</t>
  </si>
  <si>
    <t>Բռնակոթ բնակավայր, 2 խումբ</t>
  </si>
  <si>
    <t>ԸՆդամենը Բռնակոթ</t>
  </si>
  <si>
    <t>Կլառնետի դասատու</t>
  </si>
  <si>
    <t>Ուսմասվար</t>
  </si>
  <si>
    <t>Ջութակի դասատու</t>
  </si>
  <si>
    <t>Դաշնամուրի դասատու</t>
  </si>
  <si>
    <t>Վոկալի դասատու</t>
  </si>
  <si>
    <t>Ակորդեոնի դասատու</t>
  </si>
  <si>
    <t>Թեորիայի դասատու</t>
  </si>
  <si>
    <t>Երգչախմբի ղեկավար</t>
  </si>
  <si>
    <t>Քանոնի դասատու</t>
  </si>
  <si>
    <t>Գրադարանավար</t>
  </si>
  <si>
    <t>Դաշնամուր լարող</t>
  </si>
  <si>
    <t>Պաշտոնային դրույքաչափ</t>
  </si>
  <si>
    <t>Ուսումն. դաս. աշխ. գծով տեղակալ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</si>
  <si>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</si>
  <si>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</si>
  <si>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</si>
  <si>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</si>
  <si>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</si>
  <si>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</si>
  <si>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</si>
  <si>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</si>
  <si>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Դիզ. oպերատոր</t>
  </si>
  <si>
    <t>Համակարգչային օպերատոր</t>
  </si>
  <si>
    <t>Մանկական մեթոդիստ</t>
  </si>
  <si>
    <t>Ավագ մարզիչ</t>
  </si>
  <si>
    <t>Մարզիչ</t>
  </si>
  <si>
    <t>Բանվոր</t>
  </si>
  <si>
    <t>Գեղարվեստական գծով տնօրենի տեղակալ</t>
  </si>
  <si>
    <t>Թատերական խմբի խմբակավար</t>
  </si>
  <si>
    <t>Գրադարանային գծով տնօրենի տեղակալ</t>
  </si>
  <si>
    <t>Նկարիչ ձևավորող</t>
  </si>
  <si>
    <t>Ժողգործիքների անսամբլի ղեկավար</t>
  </si>
  <si>
    <t>Ձայնային սարքավորումների օպերատոր</t>
  </si>
  <si>
    <t>Երգիչ</t>
  </si>
  <si>
    <t>Նվագակցող, քամանչահար</t>
  </si>
  <si>
    <t>Նվագակցող, քանոնահար</t>
  </si>
  <si>
    <t>Նվագակցող,  քանոնահար</t>
  </si>
  <si>
    <t>Նվագակցող, դուդուկահար</t>
  </si>
  <si>
    <t>Նվագակցող, սանթուրահար</t>
  </si>
  <si>
    <t>Նվագակցող, շվիահար</t>
  </si>
  <si>
    <t>Նվագակցող, դհոլահար</t>
  </si>
  <si>
    <t>Ձայնագրող օպերատոր</t>
  </si>
  <si>
    <t>Բնակավայրերում մշակութային և գրադարանային գործունեություն իրականացնող մասնագետ</t>
  </si>
  <si>
    <t>Գրադարանի սպասարկման և ընթերցասրահի բաժնի մասնագետ</t>
  </si>
  <si>
    <t>Գրադարանի մանկական բաժնի մասնագետ</t>
  </si>
  <si>
    <t>Գրադարանի ֆոնդերի օգտագործման, պահպանման և տեղեկատու, մատենագիտության բաժնի մասնագետ</t>
  </si>
  <si>
    <t>Հաստիքի անվանումը</t>
  </si>
  <si>
    <t>Աշխատավարձն ըստ պաշտոնային դրույքաչափի</t>
  </si>
  <si>
    <t>Տնօրենի տեղակալ</t>
  </si>
  <si>
    <t>Գլխ.մեխանիկ</t>
  </si>
  <si>
    <t>Ճարտարագետ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</si>
  <si>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</si>
  <si>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</si>
  <si>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</si>
  <si>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</si>
  <si>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</si>
  <si>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</si>
  <si>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Կենցաղային աղբատարի վարորդ</t>
  </si>
  <si>
    <t>Կենցաղային աղբահավաք բանվոր</t>
  </si>
  <si>
    <t>Պահեստապետ</t>
  </si>
  <si>
    <t>Տանիքագործ</t>
  </si>
  <si>
    <t>Էլեկտրիկ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</si>
  <si>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</si>
  <si>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</si>
  <si>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</si>
  <si>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</si>
  <si>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</si>
  <si>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</si>
  <si>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</si>
  <si>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</si>
  <si>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</si>
  <si>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>Սանմաքրման աղբահավաք բանվոր/գյուղական բնակ. համար</t>
  </si>
  <si>
    <t xml:space="preserve">ԸՆԴԱՄԵՆԸ                    </t>
  </si>
  <si>
    <t>մարզիչ /պատմության դասատու/</t>
  </si>
  <si>
    <t xml:space="preserve">                    Համայնքապետարանի 
          աշխատակազմի քարտուղար՝                                  Վ.Միրաբյան</t>
  </si>
  <si>
    <t>Հ Ա Ս Տ Ի Ք Ա Ց ՈՒ Ց Ա Կ
 «ՍԻՍԻԱՆԻ ՀԱՄԱՅՆՔԻ ԹԻՎ 1 ՆՈՒՀ» ՀՈԱԿ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</si>
  <si>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</si>
  <si>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</si>
  <si>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</si>
  <si>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Հ Ա Ս Տ Ի Ք Ա Ց ՈՒ Ց Ա Կ 
«ՍԻՍԻԱՆԻ ՀԱՄԱՅՆՔԻ ԹԻՎ 3 ՆՈՒՀ» ՀՈԱԿ</t>
  </si>
  <si>
    <t>(12 խումբ)</t>
  </si>
  <si>
    <t>Հ Ա Ս Տ Ի Ք Ա Ց ՈՒ Ց Ա Կ 
«ՍԻՍԻԱՆԻ ՀԱՄԱՅՆՔԻ ԹԻՎ 4 ՆՈՒՀ» ՀՈԱԿ</t>
  </si>
  <si>
    <t>Հ Ա Ս Տ Ի Ք Ա Ց ՈՒ Ց Ա Կ 
«Հ. Սահյանի անվան Սիսիանի քաղաքային մշակույթի կենտրոն» ՀՈԱԿ</t>
  </si>
  <si>
    <t xml:space="preserve">                   Համայնքապետարանի 
          աշխատակազմի քարտուղար՝                                         Վ.Միրաբյան
</t>
  </si>
  <si>
    <t>Հ Ա Ս Տ Ի Ք Ա Ց ՈՒ Ց Ա Կ 
«Զ. Ա. Խաչատրյանի անվան գեղարվեստի դպրոց» ՀՈԱԿ</t>
  </si>
  <si>
    <t>Հ Ա Ս Տ Ի Ք Ա Ց ՈՒ Ց Ա Կ
 «Սիսիանի համայնքի շախմատի դպրոց» ՀՈԱԿ</t>
  </si>
  <si>
    <t>Հ Ա Ս Տ Ի Ք Ա Ց ՈՒ Ց Ա Կ  
«Սիսիանի ֆուտբոլի դպրոց» ՀՈԱԿ</t>
  </si>
  <si>
    <t xml:space="preserve">                  Համայնքապետարանի 
         աշխատակազմի քարտուղար՝                                    Վ.Միրաբյան
</t>
  </si>
  <si>
    <t>Հ Ա Ս Տ Ի Ք Ա Ց ՈՒ Ց Ա Կ
 «ՍԻՍԻԱՆԻ ԲՆԱԿԱՐԱՆԱՅԻՆ ԿՈՄՈՒՆԱԼ ՏՆՏԵՍՈՒԹՅՈՒՆ» ՀՈԱԿ</t>
  </si>
  <si>
    <t>ՂԵԿԱՎԱՐ ԱՆՁՆԱԿԱԶՄ</t>
  </si>
  <si>
    <t>ԱԲՈՆԵՆՏԱԿԱՆ ԲԱԺԻՆ</t>
  </si>
  <si>
    <t>ՍԱՆՄԱՔՐՈՒՄ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</si>
  <si>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</si>
  <si>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</si>
  <si>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</si>
  <si>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</si>
  <si>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</si>
  <si>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Բրիգադիր</t>
  </si>
  <si>
    <t>Սան.մաքրման աղբատարի վարորդ</t>
  </si>
  <si>
    <t>Սան.մաքրման աղբահավաք բանվոր</t>
  </si>
  <si>
    <t>Տրակտորավար</t>
  </si>
  <si>
    <t>ՍՊԱՍԱՐԿՈՂ ԱՆՁՆԱԿԱԶՄ</t>
  </si>
  <si>
    <t>ԱՂԲԱՀԱՆՈՒԹՅՈՒՆ</t>
  </si>
  <si>
    <t>Հաստիքային միավորի քանակ</t>
  </si>
  <si>
    <t xml:space="preserve">                       Համայնքապետարանի 
             աշխատակազմի քարտուղար՝                                  Վ.Միրաբյան</t>
  </si>
  <si>
    <t>Հ Ա Ս Տ Ի Ք Ա Ց ՈՒ Ց Ա Կ 
«Է. Ասյանի անվան Սիսիանի մանկական երաժշտական դպրոց» ՀՈԱԿ</t>
  </si>
  <si>
    <t>Ընդամենը  Լոր</t>
  </si>
  <si>
    <t>Ընդամենը Աղիտու</t>
  </si>
  <si>
    <t>Ընդամենը Շամբ</t>
  </si>
  <si>
    <t>Ընդամենը  Տորունիք</t>
  </si>
  <si>
    <t>Ընդամենը  Հացավան</t>
  </si>
  <si>
    <t>Ընդամենը  Բնունիս</t>
  </si>
  <si>
    <t>Ընդամենը  Թասիկ</t>
  </si>
  <si>
    <t>Ընդամենը  Տոլորս</t>
  </si>
  <si>
    <t>Ընդամենը  Ույծ</t>
  </si>
  <si>
    <t>Հաստիքային միավոր</t>
  </si>
  <si>
    <t>Աշխատակիցների թվաքանակ</t>
  </si>
  <si>
    <t xml:space="preserve"> Հ Ա Ս Տ Ի Ք Ա Ց ՈՒ Ց Ա Կ
 «Ա. Մինասյանի անվան մանկապատանեկան ստեղծագործության» ՀՈԱԿ </t>
  </si>
  <si>
    <t xml:space="preserve">Խոհարար </t>
  </si>
  <si>
    <t>Մեթոդիստ</t>
  </si>
  <si>
    <r>
      <t xml:space="preserve"> </t>
    </r>
    <r>
      <rPr>
        <b/>
        <i/>
        <sz val="9"/>
        <color theme="1"/>
        <rFont val="GHEA Grapalat"/>
        <family val="3"/>
      </rPr>
      <t>Հավելված 1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91-Ա որոշման  </t>
    </r>
  </si>
  <si>
    <r>
      <t xml:space="preserve"> </t>
    </r>
    <r>
      <rPr>
        <b/>
        <i/>
        <sz val="9"/>
        <color theme="1"/>
        <rFont val="GHEA Grapalat"/>
        <family val="3"/>
      </rPr>
      <t>Հավելված 3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91-Ա որոշման </t>
    </r>
    <r>
      <rPr>
        <i/>
        <sz val="9"/>
        <color theme="1"/>
        <rFont val="GHEA Grapalat"/>
        <family val="3"/>
      </rPr>
      <t xml:space="preserve">   </t>
    </r>
  </si>
  <si>
    <r>
      <t xml:space="preserve"> </t>
    </r>
    <r>
      <rPr>
        <b/>
        <i/>
        <sz val="9"/>
        <color theme="1"/>
        <rFont val="GHEA Grapalat"/>
        <family val="3"/>
      </rPr>
      <t>Հավելված 4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  <r>
      <rPr>
        <i/>
        <sz val="9"/>
        <color theme="1"/>
        <rFont val="GHEA Grapalat"/>
        <family val="3"/>
      </rPr>
      <t xml:space="preserve">   </t>
    </r>
  </si>
  <si>
    <r>
      <rPr>
        <b/>
        <i/>
        <sz val="9"/>
        <color theme="1"/>
        <rFont val="GHEA Grapalat"/>
        <family val="3"/>
      </rPr>
      <t xml:space="preserve"> Հավելված 5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91-Ա որոշման  </t>
    </r>
  </si>
  <si>
    <r>
      <rPr>
        <b/>
        <i/>
        <sz val="9"/>
        <color theme="1"/>
        <rFont val="GHEA Grapalat"/>
        <family val="3"/>
      </rPr>
      <t xml:space="preserve"> Հավելված 6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</si>
  <si>
    <t>Ժամանակակից պարերի խմբակավար</t>
  </si>
  <si>
    <t xml:space="preserve">                         Համայնքապետարանի 
                աշխատակազմի քարտուղար՝                                  Վ.Միրաբյան</t>
  </si>
  <si>
    <r>
      <t xml:space="preserve"> </t>
    </r>
    <r>
      <rPr>
        <b/>
        <i/>
        <sz val="9"/>
        <color theme="1"/>
        <rFont val="GHEA Grapalat"/>
        <family val="3"/>
      </rPr>
      <t>Հավելված 7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</si>
  <si>
    <r>
      <t xml:space="preserve"> </t>
    </r>
    <r>
      <rPr>
        <b/>
        <i/>
        <sz val="9"/>
        <color theme="1"/>
        <rFont val="GHEA Grapalat"/>
        <family val="3"/>
      </rPr>
      <t>Հավելված 8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91-Ա որոշման </t>
    </r>
  </si>
  <si>
    <r>
      <rPr>
        <b/>
        <i/>
        <sz val="9"/>
        <color theme="1"/>
        <rFont val="GHEA Grapalat"/>
        <family val="3"/>
      </rPr>
      <t xml:space="preserve"> Հավելված 9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</si>
  <si>
    <t>Բանվոր /8ամիս/ կանաչապատում</t>
  </si>
  <si>
    <r>
      <rPr>
        <b/>
        <i/>
        <sz val="9"/>
        <color indexed="8"/>
        <rFont val="GHEA Grapalat"/>
        <family val="3"/>
      </rPr>
      <t>Հավելված 11</t>
    </r>
    <r>
      <rPr>
        <sz val="9"/>
        <color indexed="8"/>
        <rFont val="GHEA Grapalat"/>
        <family val="3"/>
      </rPr>
      <t xml:space="preserve">
ՀՀ Սյունիքի մարզի Սիսիանի համայնքի ավագանու 2019թ. նոյեմբերի 29-ի թիվ 91-Ա որոշման</t>
    </r>
  </si>
  <si>
    <t xml:space="preserve">                     Համայնքապետարանի 
             աշխատակազմի քարտուղար՝                                  Վ.Միրաբյան</t>
  </si>
  <si>
    <r>
      <rPr>
        <b/>
        <i/>
        <sz val="9"/>
        <color theme="1"/>
        <rFont val="GHEA Grapalat"/>
        <family val="3"/>
      </rPr>
      <t xml:space="preserve"> Հավելված 2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</si>
  <si>
    <t>(8 խումբ)</t>
  </si>
  <si>
    <r>
      <t xml:space="preserve"> </t>
    </r>
    <r>
      <rPr>
        <b/>
        <i/>
        <sz val="9"/>
        <color theme="1"/>
        <rFont val="GHEA Grapalat"/>
        <family val="3"/>
      </rPr>
      <t>Հավելված 10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2019թ. նոյեմբերի 29-ի թիվ 91-Ա որոշման</t>
    </r>
  </si>
  <si>
    <t>Տուն-թանգարանի աշխատակից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</si>
</sst>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դ_ր_._-;\-* #,##0\ _դ_ր_._-;_-* &quot;-&quot;\ _դ_ր_.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_р_._-;\-* #,##0.00_р_._-;_-* &quot;-&quot;??_р_._-;_-@_-"/>
    <numFmt numFmtId="168" formatCode="_-* #,##0\ _դ_ր_._-;\-* #,##0\ _դ_ր_._-;_-* &quot;-&quot;??\ _դ_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color theme="1"/>
      <name val="GHEA Grapalat"/>
      <family val="3"/>
    </font>
    <font>
      <b/>
      <sz val="16"/>
      <color theme="1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9"/>
      <color theme="1"/>
      <name val="GHEA Grapalat"/>
      <family val="3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8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horizontal="right"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8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0" fillId="0" borderId="0" xfId="0" applyNumberFormat="1" applyFont="1" applyFill="1"/>
    <xf numFmtId="164" fontId="18" fillId="0" borderId="0" xfId="0" applyNumberFormat="1" applyFont="1" applyFill="1"/>
    <xf numFmtId="164" fontId="19" fillId="0" borderId="0" xfId="0" applyNumberFormat="1" applyFont="1" applyFill="1"/>
    <xf numFmtId="164" fontId="20" fillId="0" borderId="0" xfId="0" applyNumberFormat="1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24" fillId="0" borderId="0" xfId="0" applyFont="1" applyFill="1"/>
    <xf numFmtId="0" fontId="25" fillId="0" borderId="0" xfId="0" applyFont="1" applyFill="1"/>
    <xf numFmtId="164" fontId="2" fillId="0" borderId="2" xfId="0" applyNumberFormat="1" applyFont="1" applyFill="1" applyBorder="1"/>
    <xf numFmtId="0" fontId="17" fillId="0" borderId="2" xfId="2" applyNumberFormat="1" applyFont="1" applyFill="1" applyBorder="1" applyAlignment="1">
      <alignment vertical="center" wrapText="1"/>
    </xf>
    <xf numFmtId="165" fontId="23" fillId="0" borderId="2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6" fontId="23" fillId="0" borderId="2" xfId="1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17" fillId="0" borderId="2" xfId="2" applyNumberFormat="1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>
      <alignment horizontal="left" vertical="center" wrapText="1"/>
    </xf>
    <xf numFmtId="0" fontId="15" fillId="0" borderId="2" xfId="0" applyFont="1" applyBorder="1"/>
    <xf numFmtId="0" fontId="15" fillId="0" borderId="2" xfId="0" applyFont="1" applyFill="1" applyBorder="1" applyAlignment="1">
      <alignment horizontal="left"/>
    </xf>
    <xf numFmtId="0" fontId="16" fillId="0" borderId="2" xfId="2" applyNumberFormat="1" applyFont="1" applyFill="1" applyBorder="1" applyAlignment="1">
      <alignment horizontal="center" wrapText="1"/>
    </xf>
    <xf numFmtId="164" fontId="15" fillId="0" borderId="2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165" fontId="0" fillId="0" borderId="0" xfId="1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2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16" fillId="0" borderId="2" xfId="2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1" fontId="23" fillId="0" borderId="2" xfId="0" applyNumberFormat="1" applyFont="1" applyFill="1" applyBorder="1"/>
    <xf numFmtId="0" fontId="23" fillId="0" borderId="2" xfId="0" applyFont="1" applyFill="1" applyBorder="1"/>
    <xf numFmtId="0" fontId="8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21" fillId="0" borderId="0" xfId="0" applyFont="1" applyFill="1"/>
    <xf numFmtId="0" fontId="8" fillId="0" borderId="0" xfId="0" applyFont="1" applyFill="1" applyBorder="1"/>
    <xf numFmtId="0" fontId="9" fillId="2" borderId="0" xfId="2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/>
    </xf>
    <xf numFmtId="168" fontId="28" fillId="0" borderId="2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41" fontId="28" fillId="0" borderId="2" xfId="0" applyNumberFormat="1" applyFont="1" applyFill="1" applyBorder="1"/>
    <xf numFmtId="164" fontId="28" fillId="0" borderId="2" xfId="0" applyNumberFormat="1" applyFont="1" applyFill="1" applyBorder="1"/>
    <xf numFmtId="164" fontId="24" fillId="0" borderId="2" xfId="0" applyNumberFormat="1" applyFont="1" applyFill="1" applyBorder="1"/>
    <xf numFmtId="167" fontId="24" fillId="0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23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4" fillId="0" borderId="0" xfId="0" applyNumberFormat="1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5" fontId="16" fillId="0" borderId="2" xfId="1" applyNumberFormat="1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7" fillId="0" borderId="6" xfId="2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4" xfId="1" applyNumberFormat="1" applyFont="1" applyFill="1" applyBorder="1" applyAlignment="1">
      <alignment horizontal="center" vertical="center" wrapText="1"/>
    </xf>
    <xf numFmtId="0" fontId="16" fillId="0" borderId="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5" xfId="2" applyNumberFormat="1" applyFont="1" applyFill="1" applyBorder="1" applyAlignment="1">
      <alignment horizontal="center" vertical="center" wrapText="1"/>
    </xf>
    <xf numFmtId="0" fontId="27" fillId="0" borderId="6" xfId="2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65" fontId="32" fillId="0" borderId="0" xfId="1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J9" sqref="J9"/>
    </sheetView>
  </sheetViews>
  <sheetFormatPr defaultRowHeight="17.25" x14ac:dyDescent="0.25"/>
  <cols>
    <col min="1" max="1" width="5.42578125" style="40" customWidth="1"/>
    <col min="2" max="2" width="35.140625" style="40" customWidth="1"/>
    <col min="3" max="3" width="12" style="40" customWidth="1"/>
    <col min="4" max="4" width="11.42578125" style="40" hidden="1" customWidth="1"/>
    <col min="5" max="5" width="11.7109375" style="40" customWidth="1"/>
    <col min="6" max="6" width="16.28515625" style="40" customWidth="1"/>
    <col min="7" max="7" width="18.7109375" style="40" customWidth="1"/>
    <col min="8" max="16384" width="9.140625" style="40"/>
  </cols>
  <sheetData>
    <row r="1" spans="1:7" ht="52.5" customHeight="1" x14ac:dyDescent="0.25">
      <c r="F1" s="155" t="s">
        <v>194</v>
      </c>
      <c r="G1" s="155"/>
    </row>
    <row r="2" spans="1:7" ht="30.75" customHeight="1" x14ac:dyDescent="0.25">
      <c r="A2" s="156" t="s">
        <v>149</v>
      </c>
      <c r="B2" s="156"/>
      <c r="C2" s="156"/>
      <c r="D2" s="156"/>
      <c r="E2" s="156"/>
      <c r="F2" s="156"/>
      <c r="G2" s="156"/>
    </row>
    <row r="3" spans="1:7" ht="25.5" customHeight="1" x14ac:dyDescent="0.25">
      <c r="A3" s="140"/>
      <c r="B3" s="140"/>
      <c r="C3" s="140"/>
      <c r="D3" s="140"/>
      <c r="E3" s="140"/>
      <c r="F3" s="140"/>
      <c r="G3" s="142" t="s">
        <v>26</v>
      </c>
    </row>
    <row r="4" spans="1:7" ht="43.5" customHeight="1" x14ac:dyDescent="0.25">
      <c r="A4" s="153" t="s">
        <v>0</v>
      </c>
      <c r="B4" s="153" t="s">
        <v>150</v>
      </c>
      <c r="C4" s="153" t="s">
        <v>190</v>
      </c>
      <c r="D4" s="153" t="s">
        <v>189</v>
      </c>
      <c r="E4" s="153" t="s">
        <v>189</v>
      </c>
      <c r="F4" s="153" t="s">
        <v>85</v>
      </c>
      <c r="G4" s="153" t="s">
        <v>151</v>
      </c>
    </row>
    <row r="5" spans="1:7" ht="14.25" customHeight="1" x14ac:dyDescent="0.25">
      <c r="A5" s="153"/>
      <c r="B5" s="153"/>
      <c r="C5" s="153"/>
      <c r="D5" s="153"/>
      <c r="E5" s="153"/>
      <c r="F5" s="153"/>
      <c r="G5" s="153"/>
    </row>
    <row r="6" spans="1:7" x14ac:dyDescent="0.25">
      <c r="A6" s="143">
        <v>1</v>
      </c>
      <c r="B6" s="144">
        <v>2</v>
      </c>
      <c r="C6" s="144">
        <v>3</v>
      </c>
      <c r="D6" s="72">
        <v>4</v>
      </c>
      <c r="E6" s="72">
        <v>4</v>
      </c>
      <c r="F6" s="72">
        <v>6</v>
      </c>
      <c r="G6" s="144">
        <v>7</v>
      </c>
    </row>
    <row r="7" spans="1:7" ht="15" customHeight="1" x14ac:dyDescent="0.25">
      <c r="A7" s="41">
        <v>1</v>
      </c>
      <c r="B7" s="61" t="s">
        <v>2</v>
      </c>
      <c r="C7" s="60">
        <v>1</v>
      </c>
      <c r="D7" s="41">
        <v>1</v>
      </c>
      <c r="E7" s="41">
        <f>C7*D7</f>
        <v>1</v>
      </c>
      <c r="F7" s="42">
        <v>180000</v>
      </c>
      <c r="G7" s="42">
        <f>F7*C7*D7</f>
        <v>180000</v>
      </c>
    </row>
    <row r="8" spans="1:7" x14ac:dyDescent="0.25">
      <c r="A8" s="41">
        <v>2</v>
      </c>
      <c r="B8" s="61" t="s">
        <v>27</v>
      </c>
      <c r="C8" s="60">
        <v>1</v>
      </c>
      <c r="D8" s="41">
        <v>1</v>
      </c>
      <c r="E8" s="41">
        <f t="shared" ref="E8:E27" si="0">C8*D8</f>
        <v>1</v>
      </c>
      <c r="F8" s="42">
        <v>115000</v>
      </c>
      <c r="G8" s="42">
        <f t="shared" ref="G8:G27" si="1">F8*C8*D8</f>
        <v>115000</v>
      </c>
    </row>
    <row r="9" spans="1:7" x14ac:dyDescent="0.25">
      <c r="A9" s="41">
        <v>3</v>
      </c>
      <c r="B9" s="61" t="s">
        <v>16</v>
      </c>
      <c r="C9" s="60">
        <v>1</v>
      </c>
      <c r="D9" s="41">
        <v>1</v>
      </c>
      <c r="E9" s="41">
        <f t="shared" si="0"/>
        <v>1</v>
      </c>
      <c r="F9" s="42">
        <v>91275</v>
      </c>
      <c r="G9" s="42">
        <f t="shared" si="1"/>
        <v>91275</v>
      </c>
    </row>
    <row r="10" spans="1:7" s="145" customFormat="1" ht="21" customHeight="1" x14ac:dyDescent="0.25">
      <c r="A10" s="73"/>
      <c r="B10" s="74" t="s">
        <v>28</v>
      </c>
      <c r="C10" s="89"/>
      <c r="D10" s="73"/>
      <c r="E10" s="41"/>
      <c r="F10" s="42"/>
      <c r="G10" s="42">
        <f t="shared" si="1"/>
        <v>0</v>
      </c>
    </row>
    <row r="11" spans="1:7" ht="27" x14ac:dyDescent="0.25">
      <c r="A11" s="41">
        <v>4</v>
      </c>
      <c r="B11" s="61" t="s">
        <v>29</v>
      </c>
      <c r="C11" s="60">
        <v>1</v>
      </c>
      <c r="D11" s="41">
        <v>1</v>
      </c>
      <c r="E11" s="41">
        <f t="shared" si="0"/>
        <v>1</v>
      </c>
      <c r="F11" s="42">
        <v>115000</v>
      </c>
      <c r="G11" s="42">
        <f t="shared" si="1"/>
        <v>115000</v>
      </c>
    </row>
    <row r="12" spans="1:7" x14ac:dyDescent="0.25">
      <c r="A12" s="41">
        <v>5</v>
      </c>
      <c r="B12" s="61" t="s">
        <v>30</v>
      </c>
      <c r="C12" s="60">
        <v>9</v>
      </c>
      <c r="D12" s="41">
        <v>0.625</v>
      </c>
      <c r="E12" s="41">
        <f t="shared" si="0"/>
        <v>5.625</v>
      </c>
      <c r="F12" s="42">
        <v>96275</v>
      </c>
      <c r="G12" s="42">
        <f t="shared" si="1"/>
        <v>541546.875</v>
      </c>
    </row>
    <row r="13" spans="1:7" x14ac:dyDescent="0.25">
      <c r="A13" s="41">
        <v>6</v>
      </c>
      <c r="B13" s="61" t="s">
        <v>30</v>
      </c>
      <c r="C13" s="60">
        <v>1</v>
      </c>
      <c r="D13" s="41">
        <v>0.625</v>
      </c>
      <c r="E13" s="41">
        <f t="shared" si="0"/>
        <v>0.625</v>
      </c>
      <c r="F13" s="42">
        <v>93312</v>
      </c>
      <c r="G13" s="42">
        <f t="shared" si="1"/>
        <v>58320</v>
      </c>
    </row>
    <row r="14" spans="1:7" x14ac:dyDescent="0.25">
      <c r="A14" s="41">
        <v>7</v>
      </c>
      <c r="B14" s="61" t="s">
        <v>31</v>
      </c>
      <c r="C14" s="60">
        <v>1</v>
      </c>
      <c r="D14" s="41">
        <v>0.75</v>
      </c>
      <c r="E14" s="41">
        <f t="shared" si="0"/>
        <v>0.75</v>
      </c>
      <c r="F14" s="42">
        <f>91275+5000</f>
        <v>96275</v>
      </c>
      <c r="G14" s="42">
        <f t="shared" si="1"/>
        <v>72206.25</v>
      </c>
    </row>
    <row r="15" spans="1:7" x14ac:dyDescent="0.25">
      <c r="A15" s="41">
        <v>8</v>
      </c>
      <c r="B15" s="61" t="s">
        <v>32</v>
      </c>
      <c r="C15" s="60">
        <v>1</v>
      </c>
      <c r="D15" s="41">
        <v>1</v>
      </c>
      <c r="E15" s="41">
        <f t="shared" si="0"/>
        <v>1</v>
      </c>
      <c r="F15" s="42">
        <v>88312</v>
      </c>
      <c r="G15" s="42">
        <f t="shared" si="1"/>
        <v>88312</v>
      </c>
    </row>
    <row r="16" spans="1:7" x14ac:dyDescent="0.25">
      <c r="A16" s="41">
        <v>9</v>
      </c>
      <c r="B16" s="61" t="s">
        <v>33</v>
      </c>
      <c r="C16" s="60">
        <v>1</v>
      </c>
      <c r="D16" s="41">
        <v>1</v>
      </c>
      <c r="E16" s="41">
        <f t="shared" si="0"/>
        <v>1</v>
      </c>
      <c r="F16" s="42">
        <v>88312</v>
      </c>
      <c r="G16" s="42">
        <f t="shared" si="1"/>
        <v>88312</v>
      </c>
    </row>
    <row r="17" spans="1:9" x14ac:dyDescent="0.25">
      <c r="A17" s="41">
        <v>10</v>
      </c>
      <c r="B17" s="61" t="s">
        <v>34</v>
      </c>
      <c r="C17" s="60">
        <v>3</v>
      </c>
      <c r="D17" s="41">
        <v>1</v>
      </c>
      <c r="E17" s="41">
        <f t="shared" si="0"/>
        <v>3</v>
      </c>
      <c r="F17" s="42">
        <v>91312</v>
      </c>
      <c r="G17" s="42">
        <f t="shared" si="1"/>
        <v>273936</v>
      </c>
    </row>
    <row r="18" spans="1:9" x14ac:dyDescent="0.25">
      <c r="A18" s="41">
        <v>11</v>
      </c>
      <c r="B18" s="61" t="s">
        <v>34</v>
      </c>
      <c r="C18" s="60">
        <v>2</v>
      </c>
      <c r="D18" s="41">
        <v>1</v>
      </c>
      <c r="E18" s="41">
        <f t="shared" si="0"/>
        <v>2</v>
      </c>
      <c r="F18" s="42">
        <v>94275</v>
      </c>
      <c r="G18" s="42">
        <f t="shared" si="1"/>
        <v>188550</v>
      </c>
    </row>
    <row r="19" spans="1:9" x14ac:dyDescent="0.25">
      <c r="A19" s="41">
        <v>12</v>
      </c>
      <c r="B19" s="61" t="s">
        <v>35</v>
      </c>
      <c r="C19" s="60">
        <v>1</v>
      </c>
      <c r="D19" s="41">
        <v>1.25</v>
      </c>
      <c r="E19" s="41">
        <f t="shared" si="0"/>
        <v>1.25</v>
      </c>
      <c r="F19" s="42">
        <f>91275+5000</f>
        <v>96275</v>
      </c>
      <c r="G19" s="42">
        <f t="shared" si="1"/>
        <v>120343.75</v>
      </c>
    </row>
    <row r="20" spans="1:9" x14ac:dyDescent="0.25">
      <c r="A20" s="41">
        <v>13</v>
      </c>
      <c r="B20" s="61" t="s">
        <v>36</v>
      </c>
      <c r="C20" s="60">
        <v>1</v>
      </c>
      <c r="D20" s="41">
        <v>1</v>
      </c>
      <c r="E20" s="41">
        <f t="shared" si="0"/>
        <v>1</v>
      </c>
      <c r="F20" s="42">
        <f>91275+5000</f>
        <v>96275</v>
      </c>
      <c r="G20" s="42">
        <f t="shared" si="1"/>
        <v>96275</v>
      </c>
    </row>
    <row r="21" spans="1:9" x14ac:dyDescent="0.25">
      <c r="A21" s="41">
        <v>14</v>
      </c>
      <c r="B21" s="61" t="s">
        <v>37</v>
      </c>
      <c r="C21" s="60">
        <v>1</v>
      </c>
      <c r="D21" s="41">
        <v>1</v>
      </c>
      <c r="E21" s="41">
        <f t="shared" si="0"/>
        <v>1</v>
      </c>
      <c r="F21" s="42">
        <v>91275</v>
      </c>
      <c r="G21" s="42">
        <f t="shared" si="1"/>
        <v>91275</v>
      </c>
    </row>
    <row r="22" spans="1:9" x14ac:dyDescent="0.25">
      <c r="A22" s="41">
        <v>15</v>
      </c>
      <c r="B22" s="61" t="s">
        <v>17</v>
      </c>
      <c r="C22" s="60">
        <v>1</v>
      </c>
      <c r="D22" s="41">
        <v>1</v>
      </c>
      <c r="E22" s="41">
        <f t="shared" si="0"/>
        <v>1</v>
      </c>
      <c r="F22" s="42">
        <v>91275</v>
      </c>
      <c r="G22" s="42">
        <f t="shared" si="1"/>
        <v>91275</v>
      </c>
    </row>
    <row r="23" spans="1:9" x14ac:dyDescent="0.25">
      <c r="A23" s="41">
        <v>16</v>
      </c>
      <c r="B23" s="61" t="s">
        <v>38</v>
      </c>
      <c r="C23" s="60">
        <v>1</v>
      </c>
      <c r="D23" s="41">
        <v>1</v>
      </c>
      <c r="E23" s="41">
        <f t="shared" si="0"/>
        <v>1</v>
      </c>
      <c r="F23" s="42">
        <v>91275</v>
      </c>
      <c r="G23" s="42">
        <f t="shared" si="1"/>
        <v>91275</v>
      </c>
    </row>
    <row r="24" spans="1:9" x14ac:dyDescent="0.25">
      <c r="A24" s="41">
        <v>17</v>
      </c>
      <c r="B24" s="61" t="s">
        <v>39</v>
      </c>
      <c r="C24" s="60">
        <v>1</v>
      </c>
      <c r="D24" s="41">
        <v>1</v>
      </c>
      <c r="E24" s="41">
        <f t="shared" si="0"/>
        <v>1</v>
      </c>
      <c r="F24" s="42">
        <v>91275</v>
      </c>
      <c r="G24" s="42">
        <f t="shared" si="1"/>
        <v>91275</v>
      </c>
    </row>
    <row r="25" spans="1:9" x14ac:dyDescent="0.25">
      <c r="A25" s="41">
        <v>18</v>
      </c>
      <c r="B25" s="61" t="s">
        <v>40</v>
      </c>
      <c r="C25" s="60">
        <v>1</v>
      </c>
      <c r="D25" s="41">
        <v>0.25</v>
      </c>
      <c r="E25" s="41">
        <f t="shared" si="0"/>
        <v>0.25</v>
      </c>
      <c r="F25" s="42">
        <v>91275</v>
      </c>
      <c r="G25" s="42">
        <f t="shared" si="1"/>
        <v>22818.75</v>
      </c>
    </row>
    <row r="26" spans="1:9" x14ac:dyDescent="0.25">
      <c r="A26" s="41">
        <v>19</v>
      </c>
      <c r="B26" s="61" t="s">
        <v>41</v>
      </c>
      <c r="C26" s="60">
        <v>1</v>
      </c>
      <c r="D26" s="41">
        <v>1</v>
      </c>
      <c r="E26" s="41">
        <f t="shared" si="0"/>
        <v>1</v>
      </c>
      <c r="F26" s="42">
        <v>91275</v>
      </c>
      <c r="G26" s="42">
        <f t="shared" si="1"/>
        <v>91275</v>
      </c>
    </row>
    <row r="27" spans="1:9" x14ac:dyDescent="0.25">
      <c r="A27" s="41">
        <v>20</v>
      </c>
      <c r="B27" s="61" t="s">
        <v>24</v>
      </c>
      <c r="C27" s="60">
        <v>1</v>
      </c>
      <c r="D27" s="41">
        <v>1</v>
      </c>
      <c r="E27" s="41">
        <f t="shared" si="0"/>
        <v>1</v>
      </c>
      <c r="F27" s="42">
        <v>91275</v>
      </c>
      <c r="G27" s="42">
        <f t="shared" si="1"/>
        <v>91275</v>
      </c>
    </row>
    <row r="28" spans="1:9" s="146" customFormat="1" ht="21" customHeight="1" x14ac:dyDescent="0.25">
      <c r="A28" s="157" t="s">
        <v>50</v>
      </c>
      <c r="B28" s="158"/>
      <c r="C28" s="137">
        <f>SUM(C7:C27)</f>
        <v>31</v>
      </c>
      <c r="D28" s="75">
        <f>SUM(D7:D27)</f>
        <v>18.5</v>
      </c>
      <c r="E28" s="75">
        <f>SUM(E7:E27)</f>
        <v>26.5</v>
      </c>
      <c r="F28" s="42"/>
      <c r="G28" s="95">
        <f>SUM(G7:G27)</f>
        <v>2599545.625</v>
      </c>
      <c r="I28" s="40"/>
    </row>
    <row r="29" spans="1:9" s="145" customFormat="1" ht="25.5" customHeight="1" x14ac:dyDescent="0.25">
      <c r="A29" s="73"/>
      <c r="B29" s="74" t="s">
        <v>43</v>
      </c>
      <c r="C29" s="89"/>
      <c r="D29" s="73"/>
      <c r="E29" s="73"/>
      <c r="F29" s="42"/>
      <c r="G29" s="94"/>
      <c r="I29" s="146"/>
    </row>
    <row r="30" spans="1:9" ht="34.5" customHeight="1" x14ac:dyDescent="0.25">
      <c r="A30" s="41">
        <v>21</v>
      </c>
      <c r="B30" s="61" t="s">
        <v>29</v>
      </c>
      <c r="C30" s="60">
        <v>1</v>
      </c>
      <c r="D30" s="41">
        <v>0.5</v>
      </c>
      <c r="E30" s="41">
        <f>C30*D30</f>
        <v>0.5</v>
      </c>
      <c r="F30" s="42">
        <v>115000</v>
      </c>
      <c r="G30" s="94">
        <f>F30*C30*D30</f>
        <v>57500</v>
      </c>
      <c r="I30" s="145"/>
    </row>
    <row r="31" spans="1:9" x14ac:dyDescent="0.25">
      <c r="A31" s="41">
        <v>22</v>
      </c>
      <c r="B31" s="61" t="s">
        <v>30</v>
      </c>
      <c r="C31" s="60">
        <v>1</v>
      </c>
      <c r="D31" s="41">
        <v>0.56000000000000005</v>
      </c>
      <c r="E31" s="41">
        <f t="shared" ref="E31:E40" si="2">C31*D31</f>
        <v>0.56000000000000005</v>
      </c>
      <c r="F31" s="42">
        <v>96275</v>
      </c>
      <c r="G31" s="94">
        <f t="shared" ref="G31:G40" si="3">F31*C31*D31</f>
        <v>53914.000000000007</v>
      </c>
    </row>
    <row r="32" spans="1:9" x14ac:dyDescent="0.25">
      <c r="A32" s="41">
        <v>23</v>
      </c>
      <c r="B32" s="61" t="s">
        <v>30</v>
      </c>
      <c r="C32" s="60">
        <v>3</v>
      </c>
      <c r="D32" s="41">
        <v>0.56000000000000005</v>
      </c>
      <c r="E32" s="41">
        <f t="shared" si="2"/>
        <v>1.6800000000000002</v>
      </c>
      <c r="F32" s="42">
        <v>93312</v>
      </c>
      <c r="G32" s="94">
        <f t="shared" si="3"/>
        <v>156764.16</v>
      </c>
    </row>
    <row r="33" spans="1:9" x14ac:dyDescent="0.25">
      <c r="A33" s="41">
        <v>24</v>
      </c>
      <c r="B33" s="61" t="s">
        <v>35</v>
      </c>
      <c r="C33" s="60">
        <v>1</v>
      </c>
      <c r="D33" s="41">
        <v>0.5</v>
      </c>
      <c r="E33" s="41">
        <f t="shared" si="2"/>
        <v>0.5</v>
      </c>
      <c r="F33" s="42">
        <f>91275+5000</f>
        <v>96275</v>
      </c>
      <c r="G33" s="94">
        <f t="shared" si="3"/>
        <v>48137.5</v>
      </c>
    </row>
    <row r="34" spans="1:9" x14ac:dyDescent="0.25">
      <c r="A34" s="41">
        <v>25</v>
      </c>
      <c r="B34" s="61" t="s">
        <v>32</v>
      </c>
      <c r="C34" s="60">
        <v>1</v>
      </c>
      <c r="D34" s="41">
        <v>1</v>
      </c>
      <c r="E34" s="41">
        <f t="shared" si="2"/>
        <v>1</v>
      </c>
      <c r="F34" s="42">
        <v>91275</v>
      </c>
      <c r="G34" s="94">
        <f t="shared" si="3"/>
        <v>91275</v>
      </c>
    </row>
    <row r="35" spans="1:9" x14ac:dyDescent="0.25">
      <c r="A35" s="41">
        <v>26</v>
      </c>
      <c r="B35" s="61" t="s">
        <v>34</v>
      </c>
      <c r="C35" s="60">
        <v>2</v>
      </c>
      <c r="D35" s="41">
        <v>1</v>
      </c>
      <c r="E35" s="41">
        <f t="shared" si="2"/>
        <v>2</v>
      </c>
      <c r="F35" s="42">
        <v>91312</v>
      </c>
      <c r="G35" s="94">
        <f t="shared" si="3"/>
        <v>182624</v>
      </c>
    </row>
    <row r="36" spans="1:9" x14ac:dyDescent="0.25">
      <c r="A36" s="41">
        <v>27</v>
      </c>
      <c r="B36" s="61" t="s">
        <v>17</v>
      </c>
      <c r="C36" s="60">
        <v>1</v>
      </c>
      <c r="D36" s="41">
        <v>0.5</v>
      </c>
      <c r="E36" s="41">
        <f t="shared" si="2"/>
        <v>0.5</v>
      </c>
      <c r="F36" s="42">
        <v>88312</v>
      </c>
      <c r="G36" s="94">
        <f t="shared" si="3"/>
        <v>44156</v>
      </c>
    </row>
    <row r="37" spans="1:9" x14ac:dyDescent="0.25">
      <c r="A37" s="41">
        <v>28</v>
      </c>
      <c r="B37" s="61" t="s">
        <v>38</v>
      </c>
      <c r="C37" s="60">
        <v>1</v>
      </c>
      <c r="D37" s="41">
        <v>0.5</v>
      </c>
      <c r="E37" s="41">
        <f t="shared" si="2"/>
        <v>0.5</v>
      </c>
      <c r="F37" s="42">
        <v>91275</v>
      </c>
      <c r="G37" s="94">
        <f t="shared" si="3"/>
        <v>45637.5</v>
      </c>
    </row>
    <row r="38" spans="1:9" x14ac:dyDescent="0.25">
      <c r="A38" s="41">
        <v>29</v>
      </c>
      <c r="B38" s="61" t="s">
        <v>24</v>
      </c>
      <c r="C38" s="60">
        <v>1</v>
      </c>
      <c r="D38" s="41">
        <v>1</v>
      </c>
      <c r="E38" s="41">
        <f t="shared" si="2"/>
        <v>1</v>
      </c>
      <c r="F38" s="42">
        <v>91275</v>
      </c>
      <c r="G38" s="94">
        <f t="shared" si="3"/>
        <v>91275</v>
      </c>
    </row>
    <row r="39" spans="1:9" x14ac:dyDescent="0.25">
      <c r="A39" s="41">
        <v>30</v>
      </c>
      <c r="B39" s="61" t="s">
        <v>39</v>
      </c>
      <c r="C39" s="60">
        <v>1</v>
      </c>
      <c r="D39" s="41">
        <v>0.5</v>
      </c>
      <c r="E39" s="41">
        <f t="shared" si="2"/>
        <v>0.5</v>
      </c>
      <c r="F39" s="42">
        <v>91275</v>
      </c>
      <c r="G39" s="94">
        <f t="shared" si="3"/>
        <v>45637.5</v>
      </c>
    </row>
    <row r="40" spans="1:9" x14ac:dyDescent="0.25">
      <c r="A40" s="41">
        <v>31</v>
      </c>
      <c r="B40" s="61" t="s">
        <v>37</v>
      </c>
      <c r="C40" s="60">
        <v>1</v>
      </c>
      <c r="D40" s="41">
        <v>0.5</v>
      </c>
      <c r="E40" s="41">
        <f t="shared" si="2"/>
        <v>0.5</v>
      </c>
      <c r="F40" s="42">
        <v>91275</v>
      </c>
      <c r="G40" s="94">
        <f t="shared" si="3"/>
        <v>45637.5</v>
      </c>
    </row>
    <row r="41" spans="1:9" s="146" customFormat="1" ht="21" customHeight="1" x14ac:dyDescent="0.25">
      <c r="A41" s="157" t="s">
        <v>44</v>
      </c>
      <c r="B41" s="158"/>
      <c r="C41" s="137">
        <f>SUM(C30:C40)</f>
        <v>14</v>
      </c>
      <c r="D41" s="75">
        <f>SUM(D30:D40)</f>
        <v>7.12</v>
      </c>
      <c r="E41" s="75">
        <f>SUM(E30:E40)</f>
        <v>9.24</v>
      </c>
      <c r="F41" s="42"/>
      <c r="G41" s="95">
        <f>SUM(G30:G40)</f>
        <v>862558.16</v>
      </c>
      <c r="I41" s="40"/>
    </row>
    <row r="42" spans="1:9" s="145" customFormat="1" x14ac:dyDescent="0.25">
      <c r="A42" s="73"/>
      <c r="B42" s="74" t="s">
        <v>45</v>
      </c>
      <c r="C42" s="89"/>
      <c r="D42" s="73"/>
      <c r="E42" s="73"/>
      <c r="F42" s="42"/>
      <c r="G42" s="94"/>
      <c r="I42" s="146"/>
    </row>
    <row r="43" spans="1:9" ht="27" x14ac:dyDescent="0.25">
      <c r="A43" s="41">
        <v>32</v>
      </c>
      <c r="B43" s="61" t="s">
        <v>29</v>
      </c>
      <c r="C43" s="60">
        <v>1</v>
      </c>
      <c r="D43" s="41">
        <v>0.5</v>
      </c>
      <c r="E43" s="41">
        <f>C43*D43</f>
        <v>0.5</v>
      </c>
      <c r="F43" s="42">
        <v>115000</v>
      </c>
      <c r="G43" s="94">
        <f>F43*C43*D43</f>
        <v>57500</v>
      </c>
      <c r="I43" s="145"/>
    </row>
    <row r="44" spans="1:9" x14ac:dyDescent="0.25">
      <c r="A44" s="41">
        <v>33</v>
      </c>
      <c r="B44" s="61" t="s">
        <v>30</v>
      </c>
      <c r="C44" s="60">
        <v>1</v>
      </c>
      <c r="D44" s="41">
        <v>0.56000000000000005</v>
      </c>
      <c r="E44" s="41">
        <f t="shared" ref="E44:E52" si="4">C44*D44</f>
        <v>0.56000000000000005</v>
      </c>
      <c r="F44" s="42">
        <v>93312</v>
      </c>
      <c r="G44" s="94">
        <f t="shared" ref="G44:G52" si="5">F44*C44*D44</f>
        <v>52254.720000000008</v>
      </c>
    </row>
    <row r="45" spans="1:9" x14ac:dyDescent="0.25">
      <c r="A45" s="41">
        <v>34</v>
      </c>
      <c r="B45" s="61" t="s">
        <v>30</v>
      </c>
      <c r="C45" s="60">
        <v>3</v>
      </c>
      <c r="D45" s="41">
        <v>0.56000000000000005</v>
      </c>
      <c r="E45" s="41">
        <f t="shared" si="4"/>
        <v>1.6800000000000002</v>
      </c>
      <c r="F45" s="42">
        <v>96275</v>
      </c>
      <c r="G45" s="94">
        <f t="shared" si="5"/>
        <v>161742.00000000003</v>
      </c>
    </row>
    <row r="46" spans="1:9" ht="17.25" customHeight="1" x14ac:dyDescent="0.25">
      <c r="A46" s="41">
        <v>35</v>
      </c>
      <c r="B46" s="61" t="s">
        <v>35</v>
      </c>
      <c r="C46" s="60">
        <v>1</v>
      </c>
      <c r="D46" s="41">
        <v>0.5</v>
      </c>
      <c r="E46" s="41">
        <f t="shared" si="4"/>
        <v>0.5</v>
      </c>
      <c r="F46" s="42">
        <f>91275+5000</f>
        <v>96275</v>
      </c>
      <c r="G46" s="94">
        <f>F46*C46*D46</f>
        <v>48137.5</v>
      </c>
    </row>
    <row r="47" spans="1:9" x14ac:dyDescent="0.25">
      <c r="A47" s="41">
        <v>36</v>
      </c>
      <c r="B47" s="61" t="s">
        <v>32</v>
      </c>
      <c r="C47" s="60">
        <v>1</v>
      </c>
      <c r="D47" s="41">
        <v>1</v>
      </c>
      <c r="E47" s="41">
        <f t="shared" si="4"/>
        <v>1</v>
      </c>
      <c r="F47" s="42">
        <v>88312</v>
      </c>
      <c r="G47" s="94">
        <f t="shared" si="5"/>
        <v>88312</v>
      </c>
    </row>
    <row r="48" spans="1:9" x14ac:dyDescent="0.25">
      <c r="A48" s="41">
        <v>37</v>
      </c>
      <c r="B48" s="61" t="s">
        <v>34</v>
      </c>
      <c r="C48" s="60">
        <v>2</v>
      </c>
      <c r="D48" s="41">
        <v>1</v>
      </c>
      <c r="E48" s="41">
        <f t="shared" si="4"/>
        <v>2</v>
      </c>
      <c r="F48" s="42">
        <v>91312</v>
      </c>
      <c r="G48" s="94">
        <f t="shared" si="5"/>
        <v>182624</v>
      </c>
    </row>
    <row r="49" spans="1:9" x14ac:dyDescent="0.25">
      <c r="A49" s="41">
        <v>38</v>
      </c>
      <c r="B49" s="61" t="s">
        <v>38</v>
      </c>
      <c r="C49" s="60">
        <v>1</v>
      </c>
      <c r="D49" s="41">
        <v>0.5</v>
      </c>
      <c r="E49" s="41">
        <f t="shared" si="4"/>
        <v>0.5</v>
      </c>
      <c r="F49" s="42">
        <v>91275</v>
      </c>
      <c r="G49" s="94">
        <f t="shared" si="5"/>
        <v>45637.5</v>
      </c>
    </row>
    <row r="50" spans="1:9" x14ac:dyDescent="0.25">
      <c r="A50" s="41">
        <v>39</v>
      </c>
      <c r="B50" s="61" t="s">
        <v>17</v>
      </c>
      <c r="C50" s="60">
        <v>1</v>
      </c>
      <c r="D50" s="41">
        <v>0.5</v>
      </c>
      <c r="E50" s="41">
        <f t="shared" si="4"/>
        <v>0.5</v>
      </c>
      <c r="F50" s="42">
        <v>91275</v>
      </c>
      <c r="G50" s="94">
        <f t="shared" si="5"/>
        <v>45637.5</v>
      </c>
    </row>
    <row r="51" spans="1:9" x14ac:dyDescent="0.25">
      <c r="A51" s="41">
        <v>40</v>
      </c>
      <c r="B51" s="61" t="s">
        <v>24</v>
      </c>
      <c r="C51" s="60">
        <v>1</v>
      </c>
      <c r="D51" s="41">
        <v>1</v>
      </c>
      <c r="E51" s="41">
        <f t="shared" si="4"/>
        <v>1</v>
      </c>
      <c r="F51" s="42">
        <v>88312</v>
      </c>
      <c r="G51" s="94">
        <f t="shared" si="5"/>
        <v>88312</v>
      </c>
    </row>
    <row r="52" spans="1:9" x14ac:dyDescent="0.25">
      <c r="A52" s="41">
        <v>41</v>
      </c>
      <c r="B52" s="61" t="s">
        <v>23</v>
      </c>
      <c r="C52" s="60">
        <v>1</v>
      </c>
      <c r="D52" s="41">
        <v>0.5</v>
      </c>
      <c r="E52" s="41">
        <f t="shared" si="4"/>
        <v>0.5</v>
      </c>
      <c r="F52" s="42">
        <v>91275</v>
      </c>
      <c r="G52" s="94">
        <f t="shared" si="5"/>
        <v>45637.5</v>
      </c>
    </row>
    <row r="53" spans="1:9" s="146" customFormat="1" ht="21.75" customHeight="1" x14ac:dyDescent="0.25">
      <c r="A53" s="147"/>
      <c r="B53" s="137" t="s">
        <v>46</v>
      </c>
      <c r="C53" s="137">
        <f>SUM(C43:C52)</f>
        <v>13</v>
      </c>
      <c r="D53" s="75">
        <f>SUM(D43:D52)</f>
        <v>6.62</v>
      </c>
      <c r="E53" s="75">
        <f>SUM(E43:E52)</f>
        <v>8.74</v>
      </c>
      <c r="F53" s="70"/>
      <c r="G53" s="70">
        <f>SUM(G43:G52)</f>
        <v>815794.72</v>
      </c>
      <c r="I53" s="40"/>
    </row>
    <row r="54" spans="1:9" s="148" customFormat="1" ht="18" customHeight="1" x14ac:dyDescent="0.25">
      <c r="A54" s="159" t="s">
        <v>25</v>
      </c>
      <c r="B54" s="160"/>
      <c r="C54" s="138">
        <f>C28+C41+C53</f>
        <v>58</v>
      </c>
      <c r="D54" s="77">
        <f>+D28+D41+D53</f>
        <v>32.24</v>
      </c>
      <c r="E54" s="77">
        <f>E53+E41+E28</f>
        <v>44.480000000000004</v>
      </c>
      <c r="F54" s="71"/>
      <c r="G54" s="70">
        <f>G53+G41+G28</f>
        <v>4277898.5049999999</v>
      </c>
      <c r="I54" s="146"/>
    </row>
    <row r="55" spans="1:9" s="148" customFormat="1" ht="18" customHeight="1" x14ac:dyDescent="0.25">
      <c r="A55" s="111"/>
      <c r="B55" s="111"/>
      <c r="C55" s="111"/>
      <c r="D55" s="149"/>
      <c r="E55" s="149"/>
      <c r="F55" s="43"/>
      <c r="G55" s="44"/>
    </row>
    <row r="56" spans="1:9" s="16" customFormat="1" ht="80.25" customHeight="1" x14ac:dyDescent="0.25">
      <c r="A56" s="154" t="s">
        <v>148</v>
      </c>
      <c r="B56" s="154"/>
      <c r="C56" s="154"/>
      <c r="D56" s="154"/>
      <c r="E56" s="154"/>
      <c r="F56" s="154"/>
      <c r="G56" s="154"/>
      <c r="I56" s="148"/>
    </row>
    <row r="57" spans="1:9" s="16" customFormat="1" x14ac:dyDescent="0.25">
      <c r="B57" s="150"/>
      <c r="C57" s="150"/>
    </row>
    <row r="58" spans="1:9" s="16" customFormat="1" ht="17.25" customHeight="1" x14ac:dyDescent="0.25">
      <c r="B58" s="150"/>
      <c r="C58" s="150"/>
    </row>
    <row r="59" spans="1:9" s="16" customFormat="1" x14ac:dyDescent="0.25">
      <c r="B59" s="150"/>
      <c r="C59" s="150"/>
    </row>
    <row r="60" spans="1:9" s="16" customFormat="1" x14ac:dyDescent="0.25">
      <c r="B60" s="150"/>
      <c r="C60" s="150"/>
    </row>
    <row r="61" spans="1:9" s="16" customFormat="1" x14ac:dyDescent="0.25">
      <c r="B61" s="150"/>
      <c r="C61" s="150"/>
    </row>
    <row r="62" spans="1:9" s="16" customFormat="1" x14ac:dyDescent="0.25">
      <c r="B62" s="150"/>
      <c r="C62" s="150"/>
    </row>
    <row r="63" spans="1:9" s="16" customFormat="1" x14ac:dyDescent="0.25">
      <c r="B63" s="150"/>
      <c r="C63" s="150"/>
    </row>
    <row r="64" spans="1:9" s="16" customFormat="1" x14ac:dyDescent="0.25">
      <c r="B64" s="150"/>
      <c r="C64" s="150"/>
    </row>
    <row r="65" spans="2:9" s="16" customFormat="1" x14ac:dyDescent="0.25">
      <c r="B65" s="150"/>
      <c r="C65" s="150"/>
    </row>
    <row r="66" spans="2:9" s="16" customFormat="1" x14ac:dyDescent="0.25">
      <c r="B66" s="150"/>
      <c r="C66" s="150"/>
    </row>
    <row r="67" spans="2:9" s="16" customFormat="1" x14ac:dyDescent="0.25">
      <c r="B67" s="150"/>
      <c r="C67" s="150"/>
    </row>
    <row r="68" spans="2:9" s="16" customFormat="1" x14ac:dyDescent="0.25">
      <c r="B68" s="150"/>
      <c r="C68" s="150"/>
    </row>
    <row r="69" spans="2:9" x14ac:dyDescent="0.25">
      <c r="I69" s="16"/>
    </row>
  </sheetData>
  <mergeCells count="13">
    <mergeCell ref="G4:G5"/>
    <mergeCell ref="F4:F5"/>
    <mergeCell ref="A56:G56"/>
    <mergeCell ref="F1:G1"/>
    <mergeCell ref="A2:G2"/>
    <mergeCell ref="A28:B28"/>
    <mergeCell ref="A41:B41"/>
    <mergeCell ref="A54:B54"/>
    <mergeCell ref="A4:A5"/>
    <mergeCell ref="B4:B5"/>
    <mergeCell ref="D4:D5"/>
    <mergeCell ref="C4:C5"/>
    <mergeCell ref="E4:E5"/>
  </mergeCells>
  <pageMargins left="0.19685039370078741" right="0.19685039370078741" top="0.34" bottom="0.46" header="0.28000000000000003" footer="0.3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47"/>
  <sheetViews>
    <sheetView workbookViewId="0">
      <selection activeCell="D13" sqref="D13"/>
    </sheetView>
  </sheetViews>
  <sheetFormatPr defaultRowHeight="16.5" x14ac:dyDescent="0.3"/>
  <cols>
    <col min="1" max="1" width="5.28515625" style="30" customWidth="1"/>
    <col min="2" max="2" width="29.42578125" style="23" customWidth="1"/>
    <col min="3" max="3" width="13.85546875" style="23" customWidth="1"/>
    <col min="4" max="4" width="14.140625" style="31" customWidth="1"/>
    <col min="5" max="5" width="16" style="67" customWidth="1"/>
    <col min="6" max="6" width="18.5703125" style="67" customWidth="1"/>
    <col min="7" max="9" width="9.140625" style="28" customWidth="1"/>
    <col min="10" max="78" width="9.140625" style="28"/>
    <col min="79" max="16384" width="9.140625" style="30"/>
  </cols>
  <sheetData>
    <row r="1" spans="1:6" ht="70.5" customHeight="1" x14ac:dyDescent="0.3">
      <c r="E1" s="155" t="s">
        <v>209</v>
      </c>
      <c r="F1" s="155"/>
    </row>
    <row r="2" spans="1:6" s="15" customFormat="1" ht="44.25" customHeight="1" x14ac:dyDescent="0.25">
      <c r="A2" s="156" t="s">
        <v>160</v>
      </c>
      <c r="B2" s="156"/>
      <c r="C2" s="156"/>
      <c r="D2" s="156"/>
      <c r="E2" s="156"/>
      <c r="F2" s="156"/>
    </row>
    <row r="3" spans="1:6" s="17" customFormat="1" ht="71.25" customHeight="1" x14ac:dyDescent="0.25">
      <c r="A3" s="114" t="s">
        <v>0</v>
      </c>
      <c r="B3" s="114" t="s">
        <v>150</v>
      </c>
      <c r="C3" s="114" t="s">
        <v>190</v>
      </c>
      <c r="D3" s="114" t="s">
        <v>189</v>
      </c>
      <c r="E3" s="114" t="s">
        <v>85</v>
      </c>
      <c r="F3" s="114" t="s">
        <v>121</v>
      </c>
    </row>
    <row r="4" spans="1:6" s="17" customFormat="1" ht="15.75" customHeight="1" x14ac:dyDescent="0.3">
      <c r="A4" s="87">
        <v>1</v>
      </c>
      <c r="B4" s="124">
        <v>2</v>
      </c>
      <c r="C4" s="124">
        <v>3</v>
      </c>
      <c r="D4" s="87">
        <v>4</v>
      </c>
      <c r="E4" s="5">
        <v>5</v>
      </c>
      <c r="F4" s="5">
        <v>6</v>
      </c>
    </row>
    <row r="5" spans="1:6" s="15" customFormat="1" ht="26.25" customHeight="1" x14ac:dyDescent="0.25">
      <c r="A5" s="7">
        <v>1</v>
      </c>
      <c r="B5" s="6" t="s">
        <v>2</v>
      </c>
      <c r="C5" s="177">
        <v>1</v>
      </c>
      <c r="D5" s="32">
        <v>1</v>
      </c>
      <c r="E5" s="33">
        <v>147540</v>
      </c>
      <c r="F5" s="33">
        <f t="shared" ref="F5:F12" si="0">E5*D5</f>
        <v>147540</v>
      </c>
    </row>
    <row r="6" spans="1:6" s="15" customFormat="1" ht="24.75" customHeight="1" x14ac:dyDescent="0.25">
      <c r="A6" s="7">
        <v>2</v>
      </c>
      <c r="B6" s="6" t="s">
        <v>98</v>
      </c>
      <c r="C6" s="177"/>
      <c r="D6" s="32">
        <v>0.5</v>
      </c>
      <c r="E6" s="33">
        <v>100000</v>
      </c>
      <c r="F6" s="33">
        <f t="shared" si="0"/>
        <v>50000</v>
      </c>
    </row>
    <row r="7" spans="1:6" s="15" customFormat="1" ht="28.5" customHeight="1" x14ac:dyDescent="0.25">
      <c r="A7" s="7">
        <v>3</v>
      </c>
      <c r="B7" s="6" t="s">
        <v>99</v>
      </c>
      <c r="C7" s="90">
        <v>4</v>
      </c>
      <c r="D7" s="32">
        <v>4</v>
      </c>
      <c r="E7" s="33">
        <v>100000</v>
      </c>
      <c r="F7" s="33">
        <f t="shared" si="0"/>
        <v>400000</v>
      </c>
    </row>
    <row r="8" spans="1:6" s="15" customFormat="1" ht="28.5" customHeight="1" x14ac:dyDescent="0.25">
      <c r="A8" s="7">
        <v>4</v>
      </c>
      <c r="B8" s="25" t="s">
        <v>15</v>
      </c>
      <c r="C8" s="93">
        <v>1</v>
      </c>
      <c r="D8" s="32">
        <v>1</v>
      </c>
      <c r="E8" s="33">
        <v>96275</v>
      </c>
      <c r="F8" s="33">
        <f t="shared" si="0"/>
        <v>96275</v>
      </c>
    </row>
    <row r="9" spans="1:6" s="15" customFormat="1" ht="28.5" customHeight="1" x14ac:dyDescent="0.25">
      <c r="A9" s="7">
        <v>5</v>
      </c>
      <c r="B9" s="6" t="s">
        <v>38</v>
      </c>
      <c r="C9" s="90">
        <v>1</v>
      </c>
      <c r="D9" s="32">
        <v>1</v>
      </c>
      <c r="E9" s="33">
        <v>91275</v>
      </c>
      <c r="F9" s="33">
        <f t="shared" si="0"/>
        <v>91275</v>
      </c>
    </row>
    <row r="10" spans="1:6" s="15" customFormat="1" ht="28.5" customHeight="1" x14ac:dyDescent="0.25">
      <c r="A10" s="7">
        <v>6</v>
      </c>
      <c r="B10" s="6" t="s">
        <v>100</v>
      </c>
      <c r="C10" s="90">
        <v>1</v>
      </c>
      <c r="D10" s="32">
        <v>1</v>
      </c>
      <c r="E10" s="33">
        <v>91275</v>
      </c>
      <c r="F10" s="33">
        <f t="shared" si="0"/>
        <v>91275</v>
      </c>
    </row>
    <row r="11" spans="1:6" s="15" customFormat="1" ht="28.5" customHeight="1" x14ac:dyDescent="0.25">
      <c r="A11" s="7">
        <v>7</v>
      </c>
      <c r="B11" s="6" t="s">
        <v>23</v>
      </c>
      <c r="C11" s="90">
        <v>1</v>
      </c>
      <c r="D11" s="32">
        <v>1</v>
      </c>
      <c r="E11" s="33">
        <v>91275</v>
      </c>
      <c r="F11" s="33">
        <f t="shared" si="0"/>
        <v>91275</v>
      </c>
    </row>
    <row r="12" spans="1:6" s="15" customFormat="1" ht="28.5" customHeight="1" x14ac:dyDescent="0.25">
      <c r="A12" s="7">
        <v>8</v>
      </c>
      <c r="B12" s="6" t="s">
        <v>24</v>
      </c>
      <c r="C12" s="90">
        <v>2</v>
      </c>
      <c r="D12" s="32">
        <v>2</v>
      </c>
      <c r="E12" s="33">
        <v>91275</v>
      </c>
      <c r="F12" s="33">
        <f t="shared" si="0"/>
        <v>182550</v>
      </c>
    </row>
    <row r="13" spans="1:6" s="15" customFormat="1" ht="24" customHeight="1" x14ac:dyDescent="0.25">
      <c r="A13" s="167" t="s">
        <v>25</v>
      </c>
      <c r="B13" s="167"/>
      <c r="C13" s="116">
        <f>SUM(C5:C12)</f>
        <v>11</v>
      </c>
      <c r="D13" s="103">
        <f>SUM(D5:D12)</f>
        <v>11.5</v>
      </c>
      <c r="E13" s="33"/>
      <c r="F13" s="102">
        <f>SUM(F5:F12)</f>
        <v>1150190</v>
      </c>
    </row>
    <row r="14" spans="1:6" s="28" customFormat="1" ht="18" customHeight="1" x14ac:dyDescent="0.3">
      <c r="A14" s="26"/>
      <c r="B14" s="26"/>
      <c r="C14" s="26"/>
      <c r="D14" s="27"/>
      <c r="E14" s="67"/>
      <c r="F14" s="67"/>
    </row>
    <row r="15" spans="1:6" s="1" customFormat="1" ht="78.75" customHeight="1" x14ac:dyDescent="0.3">
      <c r="A15" s="176" t="s">
        <v>161</v>
      </c>
      <c r="B15" s="176"/>
      <c r="C15" s="176"/>
      <c r="D15" s="176"/>
      <c r="E15" s="176"/>
      <c r="F15" s="176"/>
    </row>
    <row r="16" spans="1:6" s="28" customFormat="1" ht="18" customHeight="1" x14ac:dyDescent="0.3">
      <c r="B16" s="26"/>
      <c r="C16" s="26"/>
      <c r="D16" s="29"/>
      <c r="E16" s="67"/>
      <c r="F16" s="67"/>
    </row>
    <row r="17" spans="2:6" s="28" customFormat="1" ht="18" customHeight="1" x14ac:dyDescent="0.3">
      <c r="B17" s="26"/>
      <c r="C17" s="26"/>
      <c r="D17" s="29"/>
      <c r="E17" s="67"/>
      <c r="F17" s="67"/>
    </row>
    <row r="18" spans="2:6" s="28" customFormat="1" ht="18" customHeight="1" x14ac:dyDescent="0.3">
      <c r="B18" s="26"/>
      <c r="C18" s="26"/>
      <c r="D18" s="29"/>
      <c r="E18" s="67"/>
      <c r="F18" s="67"/>
    </row>
    <row r="19" spans="2:6" s="28" customFormat="1" ht="18" customHeight="1" x14ac:dyDescent="0.3">
      <c r="B19" s="26"/>
      <c r="C19" s="26"/>
      <c r="D19" s="29"/>
      <c r="E19" s="67"/>
      <c r="F19" s="67"/>
    </row>
    <row r="20" spans="2:6" s="28" customFormat="1" x14ac:dyDescent="0.3">
      <c r="B20" s="26"/>
      <c r="C20" s="26"/>
      <c r="D20" s="29"/>
      <c r="E20" s="67"/>
      <c r="F20" s="67"/>
    </row>
    <row r="21" spans="2:6" s="28" customFormat="1" x14ac:dyDescent="0.3">
      <c r="B21" s="26"/>
      <c r="C21" s="26"/>
      <c r="D21" s="29"/>
      <c r="E21" s="67"/>
      <c r="F21" s="67"/>
    </row>
    <row r="22" spans="2:6" s="28" customFormat="1" x14ac:dyDescent="0.3">
      <c r="B22" s="26"/>
      <c r="C22" s="26"/>
      <c r="D22" s="29"/>
      <c r="E22" s="67"/>
      <c r="F22" s="67"/>
    </row>
    <row r="23" spans="2:6" s="28" customFormat="1" x14ac:dyDescent="0.3">
      <c r="B23" s="26"/>
      <c r="C23" s="26"/>
      <c r="D23" s="29"/>
      <c r="E23" s="67"/>
      <c r="F23" s="67"/>
    </row>
    <row r="24" spans="2:6" s="28" customFormat="1" x14ac:dyDescent="0.3">
      <c r="B24" s="26"/>
      <c r="C24" s="26"/>
      <c r="D24" s="29"/>
      <c r="E24" s="67"/>
      <c r="F24" s="67"/>
    </row>
    <row r="25" spans="2:6" s="28" customFormat="1" x14ac:dyDescent="0.3">
      <c r="B25" s="26"/>
      <c r="C25" s="26"/>
      <c r="D25" s="29"/>
      <c r="E25" s="67"/>
      <c r="F25" s="67"/>
    </row>
    <row r="26" spans="2:6" s="28" customFormat="1" x14ac:dyDescent="0.3">
      <c r="B26" s="26"/>
      <c r="C26" s="26"/>
      <c r="D26" s="29"/>
      <c r="E26" s="67"/>
      <c r="F26" s="67"/>
    </row>
    <row r="27" spans="2:6" s="28" customFormat="1" x14ac:dyDescent="0.3">
      <c r="B27" s="26"/>
      <c r="C27" s="26"/>
      <c r="D27" s="29"/>
      <c r="E27" s="67"/>
      <c r="F27" s="67"/>
    </row>
    <row r="28" spans="2:6" s="28" customFormat="1" x14ac:dyDescent="0.3">
      <c r="B28" s="26"/>
      <c r="C28" s="26"/>
      <c r="D28" s="29"/>
      <c r="E28" s="67"/>
      <c r="F28" s="67"/>
    </row>
    <row r="29" spans="2:6" s="28" customFormat="1" x14ac:dyDescent="0.3">
      <c r="B29" s="26"/>
      <c r="C29" s="26"/>
      <c r="D29" s="29"/>
      <c r="E29" s="67"/>
      <c r="F29" s="67"/>
    </row>
    <row r="30" spans="2:6" s="28" customFormat="1" x14ac:dyDescent="0.3">
      <c r="B30" s="26"/>
      <c r="C30" s="26"/>
      <c r="D30" s="29"/>
      <c r="E30" s="67"/>
      <c r="F30" s="67"/>
    </row>
    <row r="31" spans="2:6" s="28" customFormat="1" x14ac:dyDescent="0.3">
      <c r="B31" s="26"/>
      <c r="C31" s="26"/>
      <c r="D31" s="29"/>
      <c r="E31" s="67"/>
      <c r="F31" s="67"/>
    </row>
    <row r="32" spans="2:6" s="28" customFormat="1" x14ac:dyDescent="0.3">
      <c r="B32" s="26"/>
      <c r="C32" s="26"/>
      <c r="D32" s="29"/>
      <c r="E32" s="67"/>
      <c r="F32" s="67"/>
    </row>
    <row r="33" spans="2:6" s="28" customFormat="1" x14ac:dyDescent="0.3">
      <c r="B33" s="26"/>
      <c r="C33" s="26"/>
      <c r="D33" s="29"/>
      <c r="E33" s="67"/>
      <c r="F33" s="67"/>
    </row>
    <row r="34" spans="2:6" s="28" customFormat="1" x14ac:dyDescent="0.3">
      <c r="B34" s="26"/>
      <c r="C34" s="26"/>
      <c r="D34" s="29"/>
      <c r="E34" s="67"/>
      <c r="F34" s="67"/>
    </row>
    <row r="35" spans="2:6" s="28" customFormat="1" x14ac:dyDescent="0.3">
      <c r="B35" s="26"/>
      <c r="C35" s="26"/>
      <c r="D35" s="29"/>
      <c r="E35" s="67"/>
      <c r="F35" s="67"/>
    </row>
    <row r="36" spans="2:6" s="28" customFormat="1" x14ac:dyDescent="0.3">
      <c r="B36" s="26"/>
      <c r="C36" s="26"/>
      <c r="D36" s="29"/>
      <c r="E36" s="67"/>
      <c r="F36" s="67"/>
    </row>
    <row r="37" spans="2:6" s="28" customFormat="1" x14ac:dyDescent="0.3">
      <c r="B37" s="26"/>
      <c r="C37" s="26"/>
      <c r="D37" s="29"/>
      <c r="E37" s="67"/>
      <c r="F37" s="67"/>
    </row>
    <row r="38" spans="2:6" s="28" customFormat="1" x14ac:dyDescent="0.3">
      <c r="B38" s="26"/>
      <c r="C38" s="26"/>
      <c r="D38" s="29"/>
      <c r="E38" s="67"/>
      <c r="F38" s="67"/>
    </row>
    <row r="39" spans="2:6" s="28" customFormat="1" x14ac:dyDescent="0.3">
      <c r="B39" s="26"/>
      <c r="C39" s="26"/>
      <c r="D39" s="29"/>
      <c r="E39" s="67"/>
      <c r="F39" s="67"/>
    </row>
    <row r="40" spans="2:6" s="28" customFormat="1" x14ac:dyDescent="0.3">
      <c r="B40" s="26"/>
      <c r="C40" s="26"/>
      <c r="D40" s="29"/>
      <c r="E40" s="67"/>
      <c r="F40" s="67"/>
    </row>
    <row r="41" spans="2:6" s="28" customFormat="1" x14ac:dyDescent="0.3">
      <c r="B41" s="26"/>
      <c r="C41" s="26"/>
      <c r="D41" s="29"/>
      <c r="E41" s="67"/>
      <c r="F41" s="67"/>
    </row>
    <row r="42" spans="2:6" s="28" customFormat="1" x14ac:dyDescent="0.3">
      <c r="B42" s="26"/>
      <c r="C42" s="26"/>
      <c r="D42" s="29"/>
      <c r="E42" s="67"/>
      <c r="F42" s="67"/>
    </row>
    <row r="43" spans="2:6" s="28" customFormat="1" x14ac:dyDescent="0.3">
      <c r="B43" s="26"/>
      <c r="C43" s="26"/>
      <c r="D43" s="29"/>
      <c r="E43" s="67"/>
      <c r="F43" s="67"/>
    </row>
    <row r="44" spans="2:6" s="28" customFormat="1" x14ac:dyDescent="0.3">
      <c r="B44" s="26"/>
      <c r="C44" s="26"/>
      <c r="D44" s="29"/>
      <c r="E44" s="67"/>
      <c r="F44" s="67"/>
    </row>
    <row r="45" spans="2:6" s="28" customFormat="1" x14ac:dyDescent="0.3">
      <c r="B45" s="26"/>
      <c r="C45" s="26"/>
      <c r="D45" s="29"/>
      <c r="E45" s="67"/>
      <c r="F45" s="67"/>
    </row>
    <row r="46" spans="2:6" s="28" customFormat="1" x14ac:dyDescent="0.3">
      <c r="B46" s="26"/>
      <c r="C46" s="26"/>
      <c r="D46" s="29"/>
      <c r="E46" s="67"/>
      <c r="F46" s="67"/>
    </row>
    <row r="47" spans="2:6" s="28" customFormat="1" x14ac:dyDescent="0.3">
      <c r="B47" s="26"/>
      <c r="C47" s="26"/>
      <c r="D47" s="29"/>
      <c r="E47" s="67"/>
      <c r="F47" s="67"/>
    </row>
    <row r="48" spans="2:6" s="28" customFormat="1" x14ac:dyDescent="0.3">
      <c r="B48" s="26"/>
      <c r="C48" s="26"/>
      <c r="D48" s="29"/>
      <c r="E48" s="67"/>
      <c r="F48" s="67"/>
    </row>
    <row r="49" spans="2:6" s="28" customFormat="1" x14ac:dyDescent="0.3">
      <c r="B49" s="26"/>
      <c r="C49" s="26"/>
      <c r="D49" s="29"/>
      <c r="E49" s="67"/>
      <c r="F49" s="67"/>
    </row>
    <row r="50" spans="2:6" s="28" customFormat="1" x14ac:dyDescent="0.3">
      <c r="B50" s="26"/>
      <c r="C50" s="26"/>
      <c r="D50" s="29"/>
      <c r="E50" s="67"/>
      <c r="F50" s="67"/>
    </row>
    <row r="51" spans="2:6" s="28" customFormat="1" x14ac:dyDescent="0.3">
      <c r="B51" s="26"/>
      <c r="C51" s="26"/>
      <c r="D51" s="29"/>
      <c r="E51" s="67"/>
      <c r="F51" s="67"/>
    </row>
    <row r="52" spans="2:6" s="28" customFormat="1" x14ac:dyDescent="0.3">
      <c r="B52" s="26"/>
      <c r="C52" s="26"/>
      <c r="D52" s="29"/>
      <c r="E52" s="67"/>
      <c r="F52" s="67"/>
    </row>
    <row r="53" spans="2:6" s="28" customFormat="1" x14ac:dyDescent="0.3">
      <c r="B53" s="26"/>
      <c r="C53" s="26"/>
      <c r="D53" s="29"/>
      <c r="E53" s="67"/>
      <c r="F53" s="67"/>
    </row>
    <row r="54" spans="2:6" s="28" customFormat="1" x14ac:dyDescent="0.3">
      <c r="B54" s="26"/>
      <c r="C54" s="26"/>
      <c r="D54" s="29"/>
      <c r="E54" s="67"/>
      <c r="F54" s="67"/>
    </row>
    <row r="55" spans="2:6" s="28" customFormat="1" x14ac:dyDescent="0.3">
      <c r="B55" s="26"/>
      <c r="C55" s="26"/>
      <c r="D55" s="29"/>
      <c r="E55" s="67"/>
      <c r="F55" s="67"/>
    </row>
    <row r="56" spans="2:6" s="28" customFormat="1" x14ac:dyDescent="0.3">
      <c r="B56" s="26"/>
      <c r="C56" s="26"/>
      <c r="D56" s="29"/>
      <c r="E56" s="67"/>
      <c r="F56" s="67"/>
    </row>
    <row r="57" spans="2:6" s="28" customFormat="1" x14ac:dyDescent="0.3">
      <c r="B57" s="26"/>
      <c r="C57" s="26"/>
      <c r="D57" s="29"/>
      <c r="E57" s="67"/>
      <c r="F57" s="67"/>
    </row>
    <row r="58" spans="2:6" s="28" customFormat="1" x14ac:dyDescent="0.3">
      <c r="B58" s="26"/>
      <c r="C58" s="26"/>
      <c r="D58" s="29"/>
      <c r="E58" s="67"/>
      <c r="F58" s="67"/>
    </row>
    <row r="59" spans="2:6" s="28" customFormat="1" x14ac:dyDescent="0.3">
      <c r="B59" s="26"/>
      <c r="C59" s="26"/>
      <c r="D59" s="29"/>
      <c r="E59" s="67"/>
      <c r="F59" s="67"/>
    </row>
    <row r="60" spans="2:6" s="28" customFormat="1" x14ac:dyDescent="0.3">
      <c r="B60" s="26"/>
      <c r="C60" s="26"/>
      <c r="D60" s="29"/>
      <c r="E60" s="67"/>
      <c r="F60" s="67"/>
    </row>
    <row r="61" spans="2:6" s="28" customFormat="1" x14ac:dyDescent="0.3">
      <c r="B61" s="26"/>
      <c r="C61" s="26"/>
      <c r="D61" s="29"/>
      <c r="E61" s="67"/>
      <c r="F61" s="67"/>
    </row>
    <row r="62" spans="2:6" s="28" customFormat="1" x14ac:dyDescent="0.3">
      <c r="B62" s="26"/>
      <c r="C62" s="26"/>
      <c r="D62" s="29"/>
      <c r="E62" s="67"/>
      <c r="F62" s="67"/>
    </row>
    <row r="63" spans="2:6" s="28" customFormat="1" x14ac:dyDescent="0.3">
      <c r="B63" s="26"/>
      <c r="C63" s="26"/>
      <c r="D63" s="29"/>
      <c r="E63" s="67"/>
      <c r="F63" s="67"/>
    </row>
    <row r="64" spans="2:6" s="28" customFormat="1" x14ac:dyDescent="0.3">
      <c r="B64" s="26"/>
      <c r="C64" s="26"/>
      <c r="D64" s="29"/>
      <c r="E64" s="67"/>
      <c r="F64" s="67"/>
    </row>
    <row r="65" spans="2:6" s="28" customFormat="1" x14ac:dyDescent="0.3">
      <c r="B65" s="26"/>
      <c r="C65" s="26"/>
      <c r="D65" s="29"/>
      <c r="E65" s="67"/>
      <c r="F65" s="67"/>
    </row>
    <row r="66" spans="2:6" s="28" customFormat="1" x14ac:dyDescent="0.3">
      <c r="B66" s="26"/>
      <c r="C66" s="26"/>
      <c r="D66" s="29"/>
      <c r="E66" s="67"/>
      <c r="F66" s="67"/>
    </row>
    <row r="67" spans="2:6" s="28" customFormat="1" x14ac:dyDescent="0.3">
      <c r="B67" s="26"/>
      <c r="C67" s="26"/>
      <c r="D67" s="29"/>
      <c r="E67" s="67"/>
      <c r="F67" s="67"/>
    </row>
    <row r="68" spans="2:6" s="28" customFormat="1" x14ac:dyDescent="0.3">
      <c r="B68" s="26"/>
      <c r="C68" s="26"/>
      <c r="D68" s="29"/>
      <c r="E68" s="67"/>
      <c r="F68" s="67"/>
    </row>
    <row r="69" spans="2:6" s="28" customFormat="1" x14ac:dyDescent="0.3">
      <c r="B69" s="26"/>
      <c r="C69" s="26"/>
      <c r="D69" s="29"/>
      <c r="E69" s="67"/>
      <c r="F69" s="67"/>
    </row>
    <row r="70" spans="2:6" s="28" customFormat="1" x14ac:dyDescent="0.3">
      <c r="B70" s="26"/>
      <c r="C70" s="26"/>
      <c r="D70" s="29"/>
      <c r="E70" s="67"/>
      <c r="F70" s="67"/>
    </row>
    <row r="71" spans="2:6" s="28" customFormat="1" x14ac:dyDescent="0.3">
      <c r="B71" s="26"/>
      <c r="C71" s="26"/>
      <c r="D71" s="29"/>
      <c r="E71" s="67"/>
      <c r="F71" s="67"/>
    </row>
    <row r="72" spans="2:6" s="28" customFormat="1" x14ac:dyDescent="0.3">
      <c r="B72" s="26"/>
      <c r="C72" s="26"/>
      <c r="D72" s="29"/>
      <c r="E72" s="67"/>
      <c r="F72" s="67"/>
    </row>
    <row r="73" spans="2:6" s="28" customFormat="1" x14ac:dyDescent="0.3">
      <c r="B73" s="26"/>
      <c r="C73" s="26"/>
      <c r="D73" s="29"/>
      <c r="E73" s="67"/>
      <c r="F73" s="67"/>
    </row>
    <row r="74" spans="2:6" s="28" customFormat="1" x14ac:dyDescent="0.3">
      <c r="B74" s="26"/>
      <c r="C74" s="26"/>
      <c r="D74" s="29"/>
      <c r="E74" s="67"/>
      <c r="F74" s="67"/>
    </row>
    <row r="75" spans="2:6" s="28" customFormat="1" x14ac:dyDescent="0.3">
      <c r="B75" s="26"/>
      <c r="C75" s="26"/>
      <c r="D75" s="29"/>
      <c r="E75" s="67"/>
      <c r="F75" s="67"/>
    </row>
    <row r="76" spans="2:6" s="28" customFormat="1" x14ac:dyDescent="0.3">
      <c r="B76" s="26"/>
      <c r="C76" s="26"/>
      <c r="D76" s="29"/>
      <c r="E76" s="67"/>
      <c r="F76" s="67"/>
    </row>
    <row r="77" spans="2:6" s="28" customFormat="1" x14ac:dyDescent="0.3">
      <c r="B77" s="26"/>
      <c r="C77" s="26"/>
      <c r="D77" s="29"/>
      <c r="E77" s="67"/>
      <c r="F77" s="67"/>
    </row>
    <row r="78" spans="2:6" s="28" customFormat="1" x14ac:dyDescent="0.3">
      <c r="B78" s="26"/>
      <c r="C78" s="26"/>
      <c r="D78" s="29"/>
      <c r="E78" s="67"/>
      <c r="F78" s="67"/>
    </row>
    <row r="79" spans="2:6" s="28" customFormat="1" x14ac:dyDescent="0.3">
      <c r="B79" s="26"/>
      <c r="C79" s="26"/>
      <c r="D79" s="29"/>
      <c r="E79" s="67"/>
      <c r="F79" s="67"/>
    </row>
    <row r="80" spans="2:6" s="28" customFormat="1" x14ac:dyDescent="0.3">
      <c r="B80" s="26"/>
      <c r="C80" s="26"/>
      <c r="D80" s="29"/>
      <c r="E80" s="67"/>
      <c r="F80" s="67"/>
    </row>
    <row r="81" spans="2:6" s="28" customFormat="1" x14ac:dyDescent="0.3">
      <c r="B81" s="26"/>
      <c r="C81" s="26"/>
      <c r="D81" s="29"/>
      <c r="E81" s="67"/>
      <c r="F81" s="67"/>
    </row>
    <row r="82" spans="2:6" s="28" customFormat="1" x14ac:dyDescent="0.3">
      <c r="B82" s="26"/>
      <c r="C82" s="26"/>
      <c r="D82" s="29"/>
      <c r="E82" s="67"/>
      <c r="F82" s="67"/>
    </row>
    <row r="83" spans="2:6" s="28" customFormat="1" x14ac:dyDescent="0.3">
      <c r="B83" s="26"/>
      <c r="C83" s="26"/>
      <c r="D83" s="29"/>
      <c r="E83" s="67"/>
      <c r="F83" s="67"/>
    </row>
    <row r="84" spans="2:6" s="28" customFormat="1" x14ac:dyDescent="0.3">
      <c r="B84" s="26"/>
      <c r="C84" s="26"/>
      <c r="D84" s="29"/>
      <c r="E84" s="67"/>
      <c r="F84" s="67"/>
    </row>
    <row r="85" spans="2:6" s="28" customFormat="1" x14ac:dyDescent="0.3">
      <c r="B85" s="26"/>
      <c r="C85" s="26"/>
      <c r="D85" s="29"/>
      <c r="E85" s="67"/>
      <c r="F85" s="67"/>
    </row>
    <row r="86" spans="2:6" s="28" customFormat="1" x14ac:dyDescent="0.3">
      <c r="B86" s="26"/>
      <c r="C86" s="26"/>
      <c r="D86" s="29"/>
      <c r="E86" s="67"/>
      <c r="F86" s="67"/>
    </row>
    <row r="87" spans="2:6" s="28" customFormat="1" x14ac:dyDescent="0.3">
      <c r="B87" s="26"/>
      <c r="C87" s="26"/>
      <c r="D87" s="29"/>
      <c r="E87" s="67"/>
      <c r="F87" s="67"/>
    </row>
    <row r="88" spans="2:6" s="28" customFormat="1" x14ac:dyDescent="0.3">
      <c r="B88" s="26"/>
      <c r="C88" s="26"/>
      <c r="D88" s="29"/>
      <c r="E88" s="67"/>
      <c r="F88" s="67"/>
    </row>
    <row r="89" spans="2:6" s="28" customFormat="1" x14ac:dyDescent="0.3">
      <c r="B89" s="26"/>
      <c r="C89" s="26"/>
      <c r="D89" s="29"/>
      <c r="E89" s="67"/>
      <c r="F89" s="67"/>
    </row>
    <row r="90" spans="2:6" s="28" customFormat="1" x14ac:dyDescent="0.3">
      <c r="B90" s="26"/>
      <c r="C90" s="26"/>
      <c r="D90" s="29"/>
      <c r="E90" s="67"/>
      <c r="F90" s="67"/>
    </row>
    <row r="91" spans="2:6" s="28" customFormat="1" x14ac:dyDescent="0.3">
      <c r="B91" s="26"/>
      <c r="C91" s="26"/>
      <c r="D91" s="29"/>
      <c r="E91" s="67"/>
      <c r="F91" s="67"/>
    </row>
    <row r="92" spans="2:6" s="28" customFormat="1" x14ac:dyDescent="0.3">
      <c r="B92" s="26"/>
      <c r="C92" s="26"/>
      <c r="D92" s="29"/>
      <c r="E92" s="67"/>
      <c r="F92" s="67"/>
    </row>
    <row r="93" spans="2:6" s="28" customFormat="1" x14ac:dyDescent="0.3">
      <c r="B93" s="26"/>
      <c r="C93" s="26"/>
      <c r="D93" s="29"/>
      <c r="E93" s="67"/>
      <c r="F93" s="67"/>
    </row>
    <row r="94" spans="2:6" s="28" customFormat="1" x14ac:dyDescent="0.3">
      <c r="B94" s="26"/>
      <c r="C94" s="26"/>
      <c r="D94" s="29"/>
      <c r="E94" s="67"/>
      <c r="F94" s="67"/>
    </row>
    <row r="95" spans="2:6" s="28" customFormat="1" x14ac:dyDescent="0.3">
      <c r="B95" s="26"/>
      <c r="C95" s="26"/>
      <c r="D95" s="29"/>
      <c r="E95" s="67"/>
      <c r="F95" s="67"/>
    </row>
    <row r="96" spans="2:6" s="28" customFormat="1" x14ac:dyDescent="0.3">
      <c r="B96" s="26"/>
      <c r="C96" s="26"/>
      <c r="D96" s="29"/>
      <c r="E96" s="67"/>
      <c r="F96" s="67"/>
    </row>
    <row r="97" spans="2:6" s="28" customFormat="1" x14ac:dyDescent="0.3">
      <c r="B97" s="26"/>
      <c r="C97" s="26"/>
      <c r="D97" s="29"/>
      <c r="E97" s="67"/>
      <c r="F97" s="67"/>
    </row>
    <row r="98" spans="2:6" s="28" customFormat="1" x14ac:dyDescent="0.3">
      <c r="B98" s="26"/>
      <c r="C98" s="26"/>
      <c r="D98" s="29"/>
      <c r="E98" s="67"/>
      <c r="F98" s="67"/>
    </row>
    <row r="99" spans="2:6" s="28" customFormat="1" x14ac:dyDescent="0.3">
      <c r="B99" s="26"/>
      <c r="C99" s="26"/>
      <c r="D99" s="29"/>
      <c r="E99" s="67"/>
      <c r="F99" s="67"/>
    </row>
    <row r="100" spans="2:6" s="28" customFormat="1" x14ac:dyDescent="0.3">
      <c r="B100" s="26"/>
      <c r="C100" s="26"/>
      <c r="D100" s="29"/>
      <c r="E100" s="67"/>
      <c r="F100" s="67"/>
    </row>
    <row r="101" spans="2:6" s="28" customFormat="1" x14ac:dyDescent="0.3">
      <c r="B101" s="26"/>
      <c r="C101" s="26"/>
      <c r="D101" s="29"/>
      <c r="E101" s="67"/>
      <c r="F101" s="67"/>
    </row>
    <row r="102" spans="2:6" s="28" customFormat="1" x14ac:dyDescent="0.3">
      <c r="B102" s="26"/>
      <c r="C102" s="26"/>
      <c r="D102" s="29"/>
      <c r="E102" s="67"/>
      <c r="F102" s="67"/>
    </row>
    <row r="103" spans="2:6" s="28" customFormat="1" x14ac:dyDescent="0.3">
      <c r="B103" s="26"/>
      <c r="C103" s="26"/>
      <c r="D103" s="29"/>
      <c r="E103" s="67"/>
      <c r="F103" s="67"/>
    </row>
    <row r="104" spans="2:6" s="28" customFormat="1" x14ac:dyDescent="0.3">
      <c r="B104" s="26"/>
      <c r="C104" s="26"/>
      <c r="D104" s="29"/>
      <c r="E104" s="67"/>
      <c r="F104" s="67"/>
    </row>
    <row r="105" spans="2:6" s="28" customFormat="1" x14ac:dyDescent="0.3">
      <c r="B105" s="26"/>
      <c r="C105" s="26"/>
      <c r="D105" s="29"/>
      <c r="E105" s="67"/>
      <c r="F105" s="67"/>
    </row>
    <row r="106" spans="2:6" s="28" customFormat="1" x14ac:dyDescent="0.3">
      <c r="B106" s="26"/>
      <c r="C106" s="26"/>
      <c r="D106" s="29"/>
      <c r="E106" s="67"/>
      <c r="F106" s="67"/>
    </row>
    <row r="107" spans="2:6" s="28" customFormat="1" x14ac:dyDescent="0.3">
      <c r="B107" s="26"/>
      <c r="C107" s="26"/>
      <c r="D107" s="29"/>
      <c r="E107" s="67"/>
      <c r="F107" s="67"/>
    </row>
    <row r="108" spans="2:6" s="28" customFormat="1" x14ac:dyDescent="0.3">
      <c r="B108" s="26"/>
      <c r="C108" s="26"/>
      <c r="D108" s="29"/>
      <c r="E108" s="67"/>
      <c r="F108" s="67"/>
    </row>
    <row r="109" spans="2:6" s="28" customFormat="1" x14ac:dyDescent="0.3">
      <c r="B109" s="26"/>
      <c r="C109" s="26"/>
      <c r="D109" s="29"/>
      <c r="E109" s="67"/>
      <c r="F109" s="67"/>
    </row>
    <row r="110" spans="2:6" s="28" customFormat="1" x14ac:dyDescent="0.3">
      <c r="B110" s="26"/>
      <c r="C110" s="26"/>
      <c r="D110" s="29"/>
      <c r="E110" s="67"/>
      <c r="F110" s="67"/>
    </row>
    <row r="111" spans="2:6" s="28" customFormat="1" x14ac:dyDescent="0.3">
      <c r="B111" s="26"/>
      <c r="C111" s="26"/>
      <c r="D111" s="29"/>
      <c r="E111" s="67"/>
      <c r="F111" s="67"/>
    </row>
    <row r="112" spans="2:6" s="28" customFormat="1" x14ac:dyDescent="0.3">
      <c r="B112" s="26"/>
      <c r="C112" s="26"/>
      <c r="D112" s="29"/>
      <c r="E112" s="67"/>
      <c r="F112" s="67"/>
    </row>
    <row r="113" spans="2:6" s="28" customFormat="1" x14ac:dyDescent="0.3">
      <c r="B113" s="26"/>
      <c r="C113" s="26"/>
      <c r="D113" s="29"/>
      <c r="E113" s="67"/>
      <c r="F113" s="67"/>
    </row>
    <row r="114" spans="2:6" s="28" customFormat="1" x14ac:dyDescent="0.3">
      <c r="B114" s="26"/>
      <c r="C114" s="26"/>
      <c r="D114" s="29"/>
      <c r="E114" s="67"/>
      <c r="F114" s="67"/>
    </row>
    <row r="115" spans="2:6" s="28" customFormat="1" x14ac:dyDescent="0.3">
      <c r="B115" s="26"/>
      <c r="C115" s="26"/>
      <c r="D115" s="29"/>
      <c r="E115" s="67"/>
      <c r="F115" s="67"/>
    </row>
    <row r="116" spans="2:6" s="28" customFormat="1" x14ac:dyDescent="0.3">
      <c r="B116" s="26"/>
      <c r="C116" s="26"/>
      <c r="D116" s="29"/>
      <c r="E116" s="67"/>
      <c r="F116" s="67"/>
    </row>
    <row r="117" spans="2:6" s="28" customFormat="1" x14ac:dyDescent="0.3">
      <c r="B117" s="26"/>
      <c r="C117" s="26"/>
      <c r="D117" s="29"/>
      <c r="E117" s="67"/>
      <c r="F117" s="67"/>
    </row>
    <row r="118" spans="2:6" s="28" customFormat="1" x14ac:dyDescent="0.3">
      <c r="B118" s="26"/>
      <c r="C118" s="26"/>
      <c r="D118" s="29"/>
      <c r="E118" s="67"/>
      <c r="F118" s="67"/>
    </row>
    <row r="119" spans="2:6" s="28" customFormat="1" x14ac:dyDescent="0.3">
      <c r="B119" s="26"/>
      <c r="C119" s="26"/>
      <c r="D119" s="29"/>
      <c r="E119" s="67"/>
      <c r="F119" s="67"/>
    </row>
    <row r="120" spans="2:6" s="28" customFormat="1" x14ac:dyDescent="0.3">
      <c r="B120" s="26"/>
      <c r="C120" s="26"/>
      <c r="D120" s="29"/>
      <c r="E120" s="67"/>
      <c r="F120" s="67"/>
    </row>
    <row r="121" spans="2:6" s="28" customFormat="1" x14ac:dyDescent="0.3">
      <c r="B121" s="26"/>
      <c r="C121" s="26"/>
      <c r="D121" s="29"/>
      <c r="E121" s="67"/>
      <c r="F121" s="67"/>
    </row>
    <row r="122" spans="2:6" s="28" customFormat="1" x14ac:dyDescent="0.3">
      <c r="B122" s="26"/>
      <c r="C122" s="26"/>
      <c r="D122" s="29"/>
      <c r="E122" s="67"/>
      <c r="F122" s="67"/>
    </row>
    <row r="123" spans="2:6" s="28" customFormat="1" x14ac:dyDescent="0.3">
      <c r="B123" s="26"/>
      <c r="C123" s="26"/>
      <c r="D123" s="29"/>
      <c r="E123" s="67"/>
      <c r="F123" s="67"/>
    </row>
    <row r="124" spans="2:6" s="28" customFormat="1" x14ac:dyDescent="0.3">
      <c r="B124" s="26"/>
      <c r="C124" s="26"/>
      <c r="D124" s="29"/>
      <c r="E124" s="67"/>
      <c r="F124" s="67"/>
    </row>
    <row r="125" spans="2:6" s="28" customFormat="1" x14ac:dyDescent="0.3">
      <c r="B125" s="26"/>
      <c r="C125" s="26"/>
      <c r="D125" s="29"/>
      <c r="E125" s="67"/>
      <c r="F125" s="67"/>
    </row>
    <row r="126" spans="2:6" s="28" customFormat="1" x14ac:dyDescent="0.3">
      <c r="B126" s="26"/>
      <c r="C126" s="26"/>
      <c r="D126" s="29"/>
      <c r="E126" s="67"/>
      <c r="F126" s="67"/>
    </row>
    <row r="127" spans="2:6" s="28" customFormat="1" x14ac:dyDescent="0.3">
      <c r="B127" s="26"/>
      <c r="C127" s="26"/>
      <c r="D127" s="29"/>
      <c r="E127" s="67"/>
      <c r="F127" s="67"/>
    </row>
    <row r="128" spans="2:6" s="28" customFormat="1" x14ac:dyDescent="0.3">
      <c r="B128" s="26"/>
      <c r="C128" s="26"/>
      <c r="D128" s="29"/>
      <c r="E128" s="67"/>
      <c r="F128" s="67"/>
    </row>
    <row r="129" spans="2:6" s="28" customFormat="1" x14ac:dyDescent="0.3">
      <c r="B129" s="26"/>
      <c r="C129" s="26"/>
      <c r="D129" s="29"/>
      <c r="E129" s="67"/>
      <c r="F129" s="67"/>
    </row>
    <row r="130" spans="2:6" s="28" customFormat="1" x14ac:dyDescent="0.3">
      <c r="B130" s="26"/>
      <c r="C130" s="26"/>
      <c r="D130" s="29"/>
      <c r="E130" s="67"/>
      <c r="F130" s="67"/>
    </row>
    <row r="131" spans="2:6" s="28" customFormat="1" x14ac:dyDescent="0.3">
      <c r="B131" s="26"/>
      <c r="C131" s="26"/>
      <c r="D131" s="29"/>
      <c r="E131" s="67"/>
      <c r="F131" s="67"/>
    </row>
    <row r="132" spans="2:6" s="28" customFormat="1" x14ac:dyDescent="0.3">
      <c r="B132" s="26"/>
      <c r="C132" s="26"/>
      <c r="D132" s="29"/>
      <c r="E132" s="67"/>
      <c r="F132" s="67"/>
    </row>
    <row r="133" spans="2:6" s="28" customFormat="1" x14ac:dyDescent="0.3">
      <c r="B133" s="26"/>
      <c r="C133" s="26"/>
      <c r="D133" s="29"/>
      <c r="E133" s="67"/>
      <c r="F133" s="67"/>
    </row>
    <row r="134" spans="2:6" s="28" customFormat="1" x14ac:dyDescent="0.3">
      <c r="B134" s="26"/>
      <c r="C134" s="26"/>
      <c r="D134" s="29"/>
      <c r="E134" s="67"/>
      <c r="F134" s="67"/>
    </row>
    <row r="135" spans="2:6" s="28" customFormat="1" x14ac:dyDescent="0.3">
      <c r="B135" s="26"/>
      <c r="C135" s="26"/>
      <c r="D135" s="29"/>
      <c r="E135" s="67"/>
      <c r="F135" s="67"/>
    </row>
    <row r="136" spans="2:6" s="28" customFormat="1" x14ac:dyDescent="0.3">
      <c r="B136" s="26"/>
      <c r="C136" s="26"/>
      <c r="D136" s="29"/>
      <c r="E136" s="67"/>
      <c r="F136" s="67"/>
    </row>
    <row r="137" spans="2:6" s="28" customFormat="1" x14ac:dyDescent="0.3">
      <c r="B137" s="26"/>
      <c r="C137" s="26"/>
      <c r="D137" s="29"/>
      <c r="E137" s="67"/>
      <c r="F137" s="67"/>
    </row>
    <row r="138" spans="2:6" s="28" customFormat="1" x14ac:dyDescent="0.3">
      <c r="B138" s="26"/>
      <c r="C138" s="26"/>
      <c r="D138" s="29"/>
      <c r="E138" s="67"/>
      <c r="F138" s="67"/>
    </row>
    <row r="139" spans="2:6" s="28" customFormat="1" x14ac:dyDescent="0.3">
      <c r="B139" s="26"/>
      <c r="C139" s="26"/>
      <c r="D139" s="29"/>
      <c r="E139" s="67"/>
      <c r="F139" s="67"/>
    </row>
    <row r="140" spans="2:6" s="28" customFormat="1" x14ac:dyDescent="0.3">
      <c r="B140" s="26"/>
      <c r="C140" s="26"/>
      <c r="D140" s="29"/>
      <c r="E140" s="67"/>
      <c r="F140" s="67"/>
    </row>
    <row r="141" spans="2:6" s="28" customFormat="1" x14ac:dyDescent="0.3">
      <c r="B141" s="26"/>
      <c r="C141" s="26"/>
      <c r="D141" s="29"/>
      <c r="E141" s="67"/>
      <c r="F141" s="67"/>
    </row>
    <row r="142" spans="2:6" s="28" customFormat="1" x14ac:dyDescent="0.3">
      <c r="B142" s="26"/>
      <c r="C142" s="26"/>
      <c r="D142" s="29"/>
      <c r="E142" s="67"/>
      <c r="F142" s="67"/>
    </row>
    <row r="143" spans="2:6" s="28" customFormat="1" x14ac:dyDescent="0.3">
      <c r="B143" s="26"/>
      <c r="C143" s="26"/>
      <c r="D143" s="29"/>
      <c r="E143" s="67"/>
      <c r="F143" s="67"/>
    </row>
    <row r="144" spans="2:6" s="28" customFormat="1" x14ac:dyDescent="0.3">
      <c r="B144" s="26"/>
      <c r="C144" s="26"/>
      <c r="D144" s="29"/>
      <c r="E144" s="67"/>
      <c r="F144" s="67"/>
    </row>
    <row r="145" spans="2:6" s="28" customFormat="1" x14ac:dyDescent="0.3">
      <c r="B145" s="26"/>
      <c r="C145" s="26"/>
      <c r="D145" s="29"/>
      <c r="E145" s="67"/>
      <c r="F145" s="67"/>
    </row>
    <row r="146" spans="2:6" s="28" customFormat="1" x14ac:dyDescent="0.3">
      <c r="B146" s="26"/>
      <c r="C146" s="26"/>
      <c r="D146" s="29"/>
      <c r="E146" s="67"/>
      <c r="F146" s="67"/>
    </row>
    <row r="147" spans="2:6" s="28" customFormat="1" x14ac:dyDescent="0.3">
      <c r="B147" s="26"/>
      <c r="C147" s="26"/>
      <c r="D147" s="29"/>
      <c r="E147" s="67"/>
      <c r="F147" s="67"/>
    </row>
    <row r="148" spans="2:6" s="28" customFormat="1" x14ac:dyDescent="0.3">
      <c r="B148" s="26"/>
      <c r="C148" s="26"/>
      <c r="D148" s="29"/>
      <c r="E148" s="67"/>
      <c r="F148" s="67"/>
    </row>
    <row r="149" spans="2:6" s="28" customFormat="1" x14ac:dyDescent="0.3">
      <c r="B149" s="26"/>
      <c r="C149" s="26"/>
      <c r="D149" s="29"/>
      <c r="E149" s="67"/>
      <c r="F149" s="67"/>
    </row>
    <row r="150" spans="2:6" s="28" customFormat="1" x14ac:dyDescent="0.3">
      <c r="B150" s="26"/>
      <c r="C150" s="26"/>
      <c r="D150" s="29"/>
      <c r="E150" s="67"/>
      <c r="F150" s="67"/>
    </row>
    <row r="151" spans="2:6" s="28" customFormat="1" x14ac:dyDescent="0.3">
      <c r="B151" s="26"/>
      <c r="C151" s="26"/>
      <c r="D151" s="29"/>
      <c r="E151" s="67"/>
      <c r="F151" s="67"/>
    </row>
    <row r="152" spans="2:6" s="28" customFormat="1" x14ac:dyDescent="0.3">
      <c r="B152" s="26"/>
      <c r="C152" s="26"/>
      <c r="D152" s="29"/>
      <c r="E152" s="67"/>
      <c r="F152" s="67"/>
    </row>
    <row r="153" spans="2:6" s="28" customFormat="1" x14ac:dyDescent="0.3">
      <c r="B153" s="26"/>
      <c r="C153" s="26"/>
      <c r="D153" s="29"/>
      <c r="E153" s="67"/>
      <c r="F153" s="67"/>
    </row>
    <row r="154" spans="2:6" s="28" customFormat="1" x14ac:dyDescent="0.3">
      <c r="B154" s="26"/>
      <c r="C154" s="26"/>
      <c r="D154" s="29"/>
      <c r="E154" s="67"/>
      <c r="F154" s="67"/>
    </row>
    <row r="155" spans="2:6" s="28" customFormat="1" x14ac:dyDescent="0.3">
      <c r="B155" s="26"/>
      <c r="C155" s="26"/>
      <c r="D155" s="29"/>
      <c r="E155" s="67"/>
      <c r="F155" s="67"/>
    </row>
    <row r="156" spans="2:6" s="28" customFormat="1" x14ac:dyDescent="0.3">
      <c r="B156" s="26"/>
      <c r="C156" s="26"/>
      <c r="D156" s="29"/>
      <c r="E156" s="67"/>
      <c r="F156" s="67"/>
    </row>
    <row r="157" spans="2:6" s="28" customFormat="1" x14ac:dyDescent="0.3">
      <c r="B157" s="26"/>
      <c r="C157" s="26"/>
      <c r="D157" s="29"/>
      <c r="E157" s="67"/>
      <c r="F157" s="67"/>
    </row>
    <row r="158" spans="2:6" s="28" customFormat="1" x14ac:dyDescent="0.3">
      <c r="B158" s="26"/>
      <c r="C158" s="26"/>
      <c r="D158" s="29"/>
      <c r="E158" s="67"/>
      <c r="F158" s="67"/>
    </row>
    <row r="159" spans="2:6" s="28" customFormat="1" x14ac:dyDescent="0.3">
      <c r="B159" s="26"/>
      <c r="C159" s="26"/>
      <c r="D159" s="29"/>
      <c r="E159" s="67"/>
      <c r="F159" s="67"/>
    </row>
    <row r="160" spans="2:6" s="28" customFormat="1" x14ac:dyDescent="0.3">
      <c r="B160" s="26"/>
      <c r="C160" s="26"/>
      <c r="D160" s="29"/>
      <c r="E160" s="67"/>
      <c r="F160" s="67"/>
    </row>
    <row r="161" spans="2:6" s="28" customFormat="1" x14ac:dyDescent="0.3">
      <c r="B161" s="26"/>
      <c r="C161" s="26"/>
      <c r="D161" s="29"/>
      <c r="E161" s="67"/>
      <c r="F161" s="67"/>
    </row>
    <row r="162" spans="2:6" s="28" customFormat="1" x14ac:dyDescent="0.3">
      <c r="B162" s="26"/>
      <c r="C162" s="26"/>
      <c r="D162" s="29"/>
      <c r="E162" s="67"/>
      <c r="F162" s="67"/>
    </row>
    <row r="163" spans="2:6" s="28" customFormat="1" x14ac:dyDescent="0.3">
      <c r="B163" s="26"/>
      <c r="C163" s="26"/>
      <c r="D163" s="29"/>
      <c r="E163" s="67"/>
      <c r="F163" s="67"/>
    </row>
    <row r="164" spans="2:6" s="28" customFormat="1" x14ac:dyDescent="0.3">
      <c r="B164" s="26"/>
      <c r="C164" s="26"/>
      <c r="D164" s="29"/>
      <c r="E164" s="67"/>
      <c r="F164" s="67"/>
    </row>
    <row r="165" spans="2:6" s="28" customFormat="1" x14ac:dyDescent="0.3">
      <c r="B165" s="26"/>
      <c r="C165" s="26"/>
      <c r="D165" s="29"/>
      <c r="E165" s="67"/>
      <c r="F165" s="67"/>
    </row>
    <row r="166" spans="2:6" s="28" customFormat="1" x14ac:dyDescent="0.3">
      <c r="B166" s="26"/>
      <c r="C166" s="26"/>
      <c r="D166" s="29"/>
      <c r="E166" s="67"/>
      <c r="F166" s="67"/>
    </row>
    <row r="167" spans="2:6" s="28" customFormat="1" x14ac:dyDescent="0.3">
      <c r="B167" s="26"/>
      <c r="C167" s="26"/>
      <c r="D167" s="29"/>
      <c r="E167" s="67"/>
      <c r="F167" s="67"/>
    </row>
    <row r="168" spans="2:6" s="28" customFormat="1" x14ac:dyDescent="0.3">
      <c r="B168" s="26"/>
      <c r="C168" s="26"/>
      <c r="D168" s="29"/>
      <c r="E168" s="67"/>
      <c r="F168" s="67"/>
    </row>
    <row r="169" spans="2:6" s="28" customFormat="1" x14ac:dyDescent="0.3">
      <c r="B169" s="26"/>
      <c r="C169" s="26"/>
      <c r="D169" s="29"/>
      <c r="E169" s="67"/>
      <c r="F169" s="67"/>
    </row>
    <row r="170" spans="2:6" s="28" customFormat="1" x14ac:dyDescent="0.3">
      <c r="B170" s="26"/>
      <c r="C170" s="26"/>
      <c r="D170" s="29"/>
      <c r="E170" s="67"/>
      <c r="F170" s="67"/>
    </row>
    <row r="171" spans="2:6" s="28" customFormat="1" x14ac:dyDescent="0.3">
      <c r="B171" s="26"/>
      <c r="C171" s="26"/>
      <c r="D171" s="29"/>
      <c r="E171" s="67"/>
      <c r="F171" s="67"/>
    </row>
    <row r="172" spans="2:6" s="28" customFormat="1" x14ac:dyDescent="0.3">
      <c r="B172" s="26"/>
      <c r="C172" s="26"/>
      <c r="D172" s="29"/>
      <c r="E172" s="67"/>
      <c r="F172" s="67"/>
    </row>
    <row r="173" spans="2:6" s="28" customFormat="1" x14ac:dyDescent="0.3">
      <c r="B173" s="26"/>
      <c r="C173" s="26"/>
      <c r="D173" s="29"/>
      <c r="E173" s="67"/>
      <c r="F173" s="67"/>
    </row>
    <row r="174" spans="2:6" s="28" customFormat="1" x14ac:dyDescent="0.3">
      <c r="B174" s="26"/>
      <c r="C174" s="26"/>
      <c r="D174" s="29"/>
      <c r="E174" s="67"/>
      <c r="F174" s="67"/>
    </row>
    <row r="175" spans="2:6" s="28" customFormat="1" x14ac:dyDescent="0.3">
      <c r="B175" s="26"/>
      <c r="C175" s="26"/>
      <c r="D175" s="29"/>
      <c r="E175" s="67"/>
      <c r="F175" s="67"/>
    </row>
    <row r="176" spans="2:6" s="28" customFormat="1" x14ac:dyDescent="0.3">
      <c r="B176" s="26"/>
      <c r="C176" s="26"/>
      <c r="D176" s="29"/>
      <c r="E176" s="67"/>
      <c r="F176" s="67"/>
    </row>
    <row r="177" spans="2:6" s="28" customFormat="1" x14ac:dyDescent="0.3">
      <c r="B177" s="26"/>
      <c r="C177" s="26"/>
      <c r="D177" s="29"/>
      <c r="E177" s="67"/>
      <c r="F177" s="67"/>
    </row>
    <row r="178" spans="2:6" s="28" customFormat="1" x14ac:dyDescent="0.3">
      <c r="B178" s="26"/>
      <c r="C178" s="26"/>
      <c r="D178" s="29"/>
      <c r="E178" s="67"/>
      <c r="F178" s="67"/>
    </row>
    <row r="179" spans="2:6" s="28" customFormat="1" x14ac:dyDescent="0.3">
      <c r="B179" s="26"/>
      <c r="C179" s="26"/>
      <c r="D179" s="29"/>
      <c r="E179" s="67"/>
      <c r="F179" s="67"/>
    </row>
    <row r="180" spans="2:6" s="28" customFormat="1" x14ac:dyDescent="0.3">
      <c r="B180" s="26"/>
      <c r="C180" s="26"/>
      <c r="D180" s="29"/>
      <c r="E180" s="67"/>
      <c r="F180" s="67"/>
    </row>
    <row r="181" spans="2:6" s="28" customFormat="1" x14ac:dyDescent="0.3">
      <c r="B181" s="26"/>
      <c r="C181" s="26"/>
      <c r="D181" s="29"/>
      <c r="E181" s="67"/>
      <c r="F181" s="67"/>
    </row>
    <row r="182" spans="2:6" s="28" customFormat="1" x14ac:dyDescent="0.3">
      <c r="B182" s="26"/>
      <c r="C182" s="26"/>
      <c r="D182" s="29"/>
      <c r="E182" s="67"/>
      <c r="F182" s="67"/>
    </row>
    <row r="183" spans="2:6" s="28" customFormat="1" x14ac:dyDescent="0.3">
      <c r="B183" s="26"/>
      <c r="C183" s="26"/>
      <c r="D183" s="29"/>
      <c r="E183" s="67"/>
      <c r="F183" s="67"/>
    </row>
    <row r="184" spans="2:6" s="28" customFormat="1" x14ac:dyDescent="0.3">
      <c r="B184" s="26"/>
      <c r="C184" s="26"/>
      <c r="D184" s="29"/>
      <c r="E184" s="67"/>
      <c r="F184" s="67"/>
    </row>
    <row r="185" spans="2:6" s="28" customFormat="1" x14ac:dyDescent="0.3">
      <c r="B185" s="26"/>
      <c r="C185" s="26"/>
      <c r="D185" s="29"/>
      <c r="E185" s="67"/>
      <c r="F185" s="67"/>
    </row>
    <row r="186" spans="2:6" s="28" customFormat="1" x14ac:dyDescent="0.3">
      <c r="B186" s="26"/>
      <c r="C186" s="26"/>
      <c r="D186" s="29"/>
      <c r="E186" s="67"/>
      <c r="F186" s="67"/>
    </row>
    <row r="187" spans="2:6" s="28" customFormat="1" x14ac:dyDescent="0.3">
      <c r="B187" s="26"/>
      <c r="C187" s="26"/>
      <c r="D187" s="29"/>
      <c r="E187" s="67"/>
      <c r="F187" s="67"/>
    </row>
    <row r="188" spans="2:6" s="28" customFormat="1" x14ac:dyDescent="0.3">
      <c r="B188" s="26"/>
      <c r="C188" s="26"/>
      <c r="D188" s="29"/>
      <c r="E188" s="67"/>
      <c r="F188" s="67"/>
    </row>
    <row r="189" spans="2:6" s="28" customFormat="1" x14ac:dyDescent="0.3">
      <c r="B189" s="26"/>
      <c r="C189" s="26"/>
      <c r="D189" s="29"/>
      <c r="E189" s="67"/>
      <c r="F189" s="67"/>
    </row>
    <row r="190" spans="2:6" s="28" customFormat="1" x14ac:dyDescent="0.3">
      <c r="B190" s="26"/>
      <c r="C190" s="26"/>
      <c r="D190" s="29"/>
      <c r="E190" s="67"/>
      <c r="F190" s="67"/>
    </row>
    <row r="191" spans="2:6" s="28" customFormat="1" x14ac:dyDescent="0.3">
      <c r="B191" s="26"/>
      <c r="C191" s="26"/>
      <c r="D191" s="29"/>
      <c r="E191" s="67"/>
      <c r="F191" s="67"/>
    </row>
    <row r="192" spans="2:6" s="28" customFormat="1" x14ac:dyDescent="0.3">
      <c r="B192" s="26"/>
      <c r="C192" s="26"/>
      <c r="D192" s="29"/>
      <c r="E192" s="67"/>
      <c r="F192" s="67"/>
    </row>
    <row r="193" spans="2:6" s="28" customFormat="1" x14ac:dyDescent="0.3">
      <c r="B193" s="26"/>
      <c r="C193" s="26"/>
      <c r="D193" s="29"/>
      <c r="E193" s="67"/>
      <c r="F193" s="67"/>
    </row>
    <row r="194" spans="2:6" s="28" customFormat="1" x14ac:dyDescent="0.3">
      <c r="B194" s="26"/>
      <c r="C194" s="26"/>
      <c r="D194" s="29"/>
      <c r="E194" s="67"/>
      <c r="F194" s="67"/>
    </row>
    <row r="195" spans="2:6" s="28" customFormat="1" x14ac:dyDescent="0.3">
      <c r="B195" s="26"/>
      <c r="C195" s="26"/>
      <c r="D195" s="29"/>
      <c r="E195" s="67"/>
      <c r="F195" s="67"/>
    </row>
    <row r="196" spans="2:6" s="28" customFormat="1" x14ac:dyDescent="0.3">
      <c r="B196" s="26"/>
      <c r="C196" s="26"/>
      <c r="D196" s="29"/>
      <c r="E196" s="67"/>
      <c r="F196" s="67"/>
    </row>
    <row r="197" spans="2:6" s="28" customFormat="1" x14ac:dyDescent="0.3">
      <c r="B197" s="26"/>
      <c r="C197" s="26"/>
      <c r="D197" s="29"/>
      <c r="E197" s="67"/>
      <c r="F197" s="67"/>
    </row>
    <row r="198" spans="2:6" s="28" customFormat="1" x14ac:dyDescent="0.3">
      <c r="B198" s="26"/>
      <c r="C198" s="26"/>
      <c r="D198" s="29"/>
      <c r="E198" s="67"/>
      <c r="F198" s="67"/>
    </row>
    <row r="199" spans="2:6" s="28" customFormat="1" x14ac:dyDescent="0.3">
      <c r="B199" s="26"/>
      <c r="C199" s="26"/>
      <c r="D199" s="29"/>
      <c r="E199" s="67"/>
      <c r="F199" s="67"/>
    </row>
    <row r="200" spans="2:6" s="28" customFormat="1" x14ac:dyDescent="0.3">
      <c r="B200" s="26"/>
      <c r="C200" s="26"/>
      <c r="D200" s="29"/>
      <c r="E200" s="67"/>
      <c r="F200" s="67"/>
    </row>
    <row r="201" spans="2:6" s="28" customFormat="1" x14ac:dyDescent="0.3">
      <c r="B201" s="26"/>
      <c r="C201" s="26"/>
      <c r="D201" s="29"/>
      <c r="E201" s="67"/>
      <c r="F201" s="67"/>
    </row>
    <row r="202" spans="2:6" s="28" customFormat="1" x14ac:dyDescent="0.3">
      <c r="B202" s="26"/>
      <c r="C202" s="26"/>
      <c r="D202" s="29"/>
      <c r="E202" s="67"/>
      <c r="F202" s="67"/>
    </row>
    <row r="203" spans="2:6" s="28" customFormat="1" x14ac:dyDescent="0.3">
      <c r="B203" s="26"/>
      <c r="C203" s="26"/>
      <c r="D203" s="29"/>
      <c r="E203" s="67"/>
      <c r="F203" s="67"/>
    </row>
    <row r="204" spans="2:6" s="28" customFormat="1" x14ac:dyDescent="0.3">
      <c r="B204" s="26"/>
      <c r="C204" s="26"/>
      <c r="D204" s="29"/>
      <c r="E204" s="67"/>
      <c r="F204" s="67"/>
    </row>
    <row r="205" spans="2:6" s="28" customFormat="1" x14ac:dyDescent="0.3">
      <c r="B205" s="26"/>
      <c r="C205" s="26"/>
      <c r="D205" s="29"/>
      <c r="E205" s="67"/>
      <c r="F205" s="67"/>
    </row>
    <row r="206" spans="2:6" s="28" customFormat="1" x14ac:dyDescent="0.3">
      <c r="B206" s="26"/>
      <c r="C206" s="26"/>
      <c r="D206" s="29"/>
      <c r="E206" s="67"/>
      <c r="F206" s="67"/>
    </row>
    <row r="207" spans="2:6" s="28" customFormat="1" x14ac:dyDescent="0.3">
      <c r="B207" s="26"/>
      <c r="C207" s="26"/>
      <c r="D207" s="29"/>
      <c r="E207" s="67"/>
      <c r="F207" s="67"/>
    </row>
    <row r="208" spans="2:6" s="28" customFormat="1" x14ac:dyDescent="0.3">
      <c r="B208" s="26"/>
      <c r="C208" s="26"/>
      <c r="D208" s="29"/>
      <c r="E208" s="67"/>
      <c r="F208" s="67"/>
    </row>
    <row r="209" spans="2:6" s="28" customFormat="1" x14ac:dyDescent="0.3">
      <c r="B209" s="26"/>
      <c r="C209" s="26"/>
      <c r="D209" s="29"/>
      <c r="E209" s="67"/>
      <c r="F209" s="67"/>
    </row>
    <row r="210" spans="2:6" s="28" customFormat="1" x14ac:dyDescent="0.3">
      <c r="B210" s="26"/>
      <c r="C210" s="26"/>
      <c r="D210" s="29"/>
      <c r="E210" s="67"/>
      <c r="F210" s="67"/>
    </row>
    <row r="211" spans="2:6" s="28" customFormat="1" x14ac:dyDescent="0.3">
      <c r="B211" s="26"/>
      <c r="C211" s="26"/>
      <c r="D211" s="29"/>
      <c r="E211" s="67"/>
      <c r="F211" s="67"/>
    </row>
    <row r="212" spans="2:6" s="28" customFormat="1" x14ac:dyDescent="0.3">
      <c r="B212" s="26"/>
      <c r="C212" s="26"/>
      <c r="D212" s="29"/>
      <c r="E212" s="67"/>
      <c r="F212" s="67"/>
    </row>
    <row r="213" spans="2:6" s="28" customFormat="1" x14ac:dyDescent="0.3">
      <c r="B213" s="26"/>
      <c r="C213" s="26"/>
      <c r="D213" s="29"/>
      <c r="E213" s="67"/>
      <c r="F213" s="67"/>
    </row>
    <row r="214" spans="2:6" s="28" customFormat="1" x14ac:dyDescent="0.3">
      <c r="B214" s="26"/>
      <c r="C214" s="26"/>
      <c r="D214" s="29"/>
      <c r="E214" s="67"/>
      <c r="F214" s="67"/>
    </row>
    <row r="215" spans="2:6" s="28" customFormat="1" x14ac:dyDescent="0.3">
      <c r="B215" s="26"/>
      <c r="C215" s="26"/>
      <c r="D215" s="29"/>
      <c r="E215" s="67"/>
      <c r="F215" s="67"/>
    </row>
    <row r="216" spans="2:6" s="28" customFormat="1" x14ac:dyDescent="0.3">
      <c r="B216" s="26"/>
      <c r="C216" s="26"/>
      <c r="D216" s="29"/>
      <c r="E216" s="67"/>
      <c r="F216" s="67"/>
    </row>
    <row r="217" spans="2:6" s="28" customFormat="1" x14ac:dyDescent="0.3">
      <c r="B217" s="26"/>
      <c r="C217" s="26"/>
      <c r="D217" s="29"/>
      <c r="E217" s="67"/>
      <c r="F217" s="67"/>
    </row>
    <row r="218" spans="2:6" s="28" customFormat="1" x14ac:dyDescent="0.3">
      <c r="B218" s="26"/>
      <c r="C218" s="26"/>
      <c r="D218" s="29"/>
      <c r="E218" s="67"/>
      <c r="F218" s="67"/>
    </row>
    <row r="219" spans="2:6" s="28" customFormat="1" x14ac:dyDescent="0.3">
      <c r="B219" s="26"/>
      <c r="C219" s="26"/>
      <c r="D219" s="29"/>
      <c r="E219" s="67"/>
      <c r="F219" s="67"/>
    </row>
    <row r="220" spans="2:6" s="28" customFormat="1" x14ac:dyDescent="0.3">
      <c r="B220" s="26"/>
      <c r="C220" s="26"/>
      <c r="D220" s="29"/>
      <c r="E220" s="67"/>
      <c r="F220" s="67"/>
    </row>
    <row r="221" spans="2:6" s="28" customFormat="1" x14ac:dyDescent="0.3">
      <c r="B221" s="26"/>
      <c r="C221" s="26"/>
      <c r="D221" s="29"/>
      <c r="E221" s="67"/>
      <c r="F221" s="67"/>
    </row>
    <row r="222" spans="2:6" s="28" customFormat="1" x14ac:dyDescent="0.3">
      <c r="B222" s="26"/>
      <c r="C222" s="26"/>
      <c r="D222" s="29"/>
      <c r="E222" s="67"/>
      <c r="F222" s="67"/>
    </row>
    <row r="223" spans="2:6" s="28" customFormat="1" x14ac:dyDescent="0.3">
      <c r="B223" s="26"/>
      <c r="C223" s="26"/>
      <c r="D223" s="29"/>
      <c r="E223" s="67"/>
      <c r="F223" s="67"/>
    </row>
    <row r="224" spans="2:6" s="28" customFormat="1" x14ac:dyDescent="0.3">
      <c r="B224" s="26"/>
      <c r="C224" s="26"/>
      <c r="D224" s="29"/>
      <c r="E224" s="67"/>
      <c r="F224" s="67"/>
    </row>
    <row r="225" spans="2:6" s="28" customFormat="1" x14ac:dyDescent="0.3">
      <c r="B225" s="26"/>
      <c r="C225" s="26"/>
      <c r="D225" s="29"/>
      <c r="E225" s="67"/>
      <c r="F225" s="67"/>
    </row>
    <row r="226" spans="2:6" s="28" customFormat="1" x14ac:dyDescent="0.3">
      <c r="B226" s="26"/>
      <c r="C226" s="26"/>
      <c r="D226" s="29"/>
      <c r="E226" s="67"/>
      <c r="F226" s="67"/>
    </row>
    <row r="227" spans="2:6" s="28" customFormat="1" x14ac:dyDescent="0.3">
      <c r="B227" s="26"/>
      <c r="C227" s="26"/>
      <c r="D227" s="29"/>
      <c r="E227" s="67"/>
      <c r="F227" s="67"/>
    </row>
    <row r="228" spans="2:6" s="28" customFormat="1" x14ac:dyDescent="0.3">
      <c r="B228" s="26"/>
      <c r="C228" s="26"/>
      <c r="D228" s="29"/>
      <c r="E228" s="67"/>
      <c r="F228" s="67"/>
    </row>
    <row r="229" spans="2:6" s="28" customFormat="1" x14ac:dyDescent="0.3">
      <c r="B229" s="26"/>
      <c r="C229" s="26"/>
      <c r="D229" s="29"/>
      <c r="E229" s="67"/>
      <c r="F229" s="67"/>
    </row>
    <row r="230" spans="2:6" s="28" customFormat="1" x14ac:dyDescent="0.3">
      <c r="B230" s="26"/>
      <c r="C230" s="26"/>
      <c r="D230" s="29"/>
      <c r="E230" s="67"/>
      <c r="F230" s="67"/>
    </row>
    <row r="231" spans="2:6" s="28" customFormat="1" x14ac:dyDescent="0.3">
      <c r="B231" s="26"/>
      <c r="C231" s="26"/>
      <c r="D231" s="29"/>
      <c r="E231" s="67"/>
      <c r="F231" s="67"/>
    </row>
    <row r="232" spans="2:6" s="28" customFormat="1" x14ac:dyDescent="0.3">
      <c r="B232" s="26"/>
      <c r="C232" s="26"/>
      <c r="D232" s="29"/>
      <c r="E232" s="67"/>
      <c r="F232" s="67"/>
    </row>
    <row r="233" spans="2:6" s="28" customFormat="1" x14ac:dyDescent="0.3">
      <c r="B233" s="26"/>
      <c r="C233" s="26"/>
      <c r="D233" s="29"/>
      <c r="E233" s="67"/>
      <c r="F233" s="67"/>
    </row>
    <row r="234" spans="2:6" s="28" customFormat="1" x14ac:dyDescent="0.3">
      <c r="B234" s="26"/>
      <c r="C234" s="26"/>
      <c r="D234" s="29"/>
      <c r="E234" s="67"/>
      <c r="F234" s="67"/>
    </row>
    <row r="235" spans="2:6" s="28" customFormat="1" x14ac:dyDescent="0.3">
      <c r="B235" s="26"/>
      <c r="C235" s="26"/>
      <c r="D235" s="29"/>
      <c r="E235" s="67"/>
      <c r="F235" s="67"/>
    </row>
    <row r="236" spans="2:6" s="28" customFormat="1" x14ac:dyDescent="0.3">
      <c r="B236" s="26"/>
      <c r="C236" s="26"/>
      <c r="D236" s="29"/>
      <c r="E236" s="67"/>
      <c r="F236" s="67"/>
    </row>
    <row r="237" spans="2:6" s="28" customFormat="1" x14ac:dyDescent="0.3">
      <c r="B237" s="26"/>
      <c r="C237" s="26"/>
      <c r="D237" s="29"/>
      <c r="E237" s="67"/>
      <c r="F237" s="67"/>
    </row>
    <row r="238" spans="2:6" s="28" customFormat="1" x14ac:dyDescent="0.3">
      <c r="B238" s="26"/>
      <c r="C238" s="26"/>
      <c r="D238" s="29"/>
      <c r="E238" s="67"/>
      <c r="F238" s="67"/>
    </row>
    <row r="239" spans="2:6" s="28" customFormat="1" x14ac:dyDescent="0.3">
      <c r="B239" s="26"/>
      <c r="C239" s="26"/>
      <c r="D239" s="29"/>
      <c r="E239" s="67"/>
      <c r="F239" s="67"/>
    </row>
    <row r="240" spans="2:6" s="28" customFormat="1" x14ac:dyDescent="0.3">
      <c r="B240" s="26"/>
      <c r="C240" s="26"/>
      <c r="D240" s="29"/>
      <c r="E240" s="67"/>
      <c r="F240" s="67"/>
    </row>
    <row r="241" spans="2:6" s="28" customFormat="1" x14ac:dyDescent="0.3">
      <c r="B241" s="26"/>
      <c r="C241" s="26"/>
      <c r="D241" s="29"/>
      <c r="E241" s="67"/>
      <c r="F241" s="67"/>
    </row>
    <row r="242" spans="2:6" s="28" customFormat="1" x14ac:dyDescent="0.3">
      <c r="B242" s="26"/>
      <c r="C242" s="26"/>
      <c r="D242" s="29"/>
      <c r="E242" s="67"/>
      <c r="F242" s="67"/>
    </row>
    <row r="243" spans="2:6" s="28" customFormat="1" x14ac:dyDescent="0.3">
      <c r="B243" s="26"/>
      <c r="C243" s="26"/>
      <c r="D243" s="29"/>
      <c r="E243" s="67"/>
      <c r="F243" s="67"/>
    </row>
    <row r="244" spans="2:6" s="28" customFormat="1" x14ac:dyDescent="0.3">
      <c r="B244" s="26"/>
      <c r="C244" s="26"/>
      <c r="D244" s="29"/>
      <c r="E244" s="67"/>
      <c r="F244" s="67"/>
    </row>
    <row r="245" spans="2:6" s="28" customFormat="1" x14ac:dyDescent="0.3">
      <c r="B245" s="26"/>
      <c r="C245" s="26"/>
      <c r="D245" s="29"/>
      <c r="E245" s="67"/>
      <c r="F245" s="67"/>
    </row>
    <row r="246" spans="2:6" s="28" customFormat="1" x14ac:dyDescent="0.3">
      <c r="B246" s="26"/>
      <c r="C246" s="26"/>
      <c r="D246" s="29"/>
      <c r="E246" s="67"/>
      <c r="F246" s="67"/>
    </row>
    <row r="247" spans="2:6" s="28" customFormat="1" x14ac:dyDescent="0.3">
      <c r="B247" s="26"/>
      <c r="C247" s="26"/>
      <c r="D247" s="29"/>
      <c r="E247" s="67"/>
      <c r="F247" s="67"/>
    </row>
    <row r="248" spans="2:6" s="28" customFormat="1" x14ac:dyDescent="0.3">
      <c r="B248" s="26"/>
      <c r="C248" s="26"/>
      <c r="D248" s="29"/>
      <c r="E248" s="67"/>
      <c r="F248" s="67"/>
    </row>
    <row r="249" spans="2:6" s="28" customFormat="1" x14ac:dyDescent="0.3">
      <c r="B249" s="26"/>
      <c r="C249" s="26"/>
      <c r="D249" s="29"/>
      <c r="E249" s="67"/>
      <c r="F249" s="67"/>
    </row>
    <row r="250" spans="2:6" s="28" customFormat="1" x14ac:dyDescent="0.3">
      <c r="B250" s="26"/>
      <c r="C250" s="26"/>
      <c r="D250" s="29"/>
      <c r="E250" s="67"/>
      <c r="F250" s="67"/>
    </row>
    <row r="251" spans="2:6" s="28" customFormat="1" x14ac:dyDescent="0.3">
      <c r="B251" s="26"/>
      <c r="C251" s="26"/>
      <c r="D251" s="29"/>
      <c r="E251" s="67"/>
      <c r="F251" s="67"/>
    </row>
    <row r="252" spans="2:6" s="28" customFormat="1" x14ac:dyDescent="0.3">
      <c r="B252" s="26"/>
      <c r="C252" s="26"/>
      <c r="D252" s="29"/>
      <c r="E252" s="67"/>
      <c r="F252" s="67"/>
    </row>
    <row r="253" spans="2:6" s="28" customFormat="1" x14ac:dyDescent="0.3">
      <c r="B253" s="26"/>
      <c r="C253" s="26"/>
      <c r="D253" s="29"/>
      <c r="E253" s="67"/>
      <c r="F253" s="67"/>
    </row>
    <row r="254" spans="2:6" s="28" customFormat="1" x14ac:dyDescent="0.3">
      <c r="B254" s="26"/>
      <c r="C254" s="26"/>
      <c r="D254" s="29"/>
      <c r="E254" s="67"/>
      <c r="F254" s="67"/>
    </row>
    <row r="255" spans="2:6" s="28" customFormat="1" x14ac:dyDescent="0.3">
      <c r="B255" s="26"/>
      <c r="C255" s="26"/>
      <c r="D255" s="29"/>
      <c r="E255" s="67"/>
      <c r="F255" s="67"/>
    </row>
    <row r="256" spans="2:6" s="28" customFormat="1" x14ac:dyDescent="0.3">
      <c r="B256" s="26"/>
      <c r="C256" s="26"/>
      <c r="D256" s="29"/>
      <c r="E256" s="67"/>
      <c r="F256" s="67"/>
    </row>
    <row r="257" spans="2:6" s="28" customFormat="1" x14ac:dyDescent="0.3">
      <c r="B257" s="26"/>
      <c r="C257" s="26"/>
      <c r="D257" s="29"/>
      <c r="E257" s="67"/>
      <c r="F257" s="67"/>
    </row>
    <row r="258" spans="2:6" s="28" customFormat="1" x14ac:dyDescent="0.3">
      <c r="B258" s="26"/>
      <c r="C258" s="26"/>
      <c r="D258" s="29"/>
      <c r="E258" s="67"/>
      <c r="F258" s="67"/>
    </row>
    <row r="259" spans="2:6" s="28" customFormat="1" x14ac:dyDescent="0.3">
      <c r="B259" s="26"/>
      <c r="C259" s="26"/>
      <c r="D259" s="29"/>
      <c r="E259" s="67"/>
      <c r="F259" s="67"/>
    </row>
    <row r="260" spans="2:6" s="28" customFormat="1" x14ac:dyDescent="0.3">
      <c r="B260" s="26"/>
      <c r="C260" s="26"/>
      <c r="D260" s="29"/>
      <c r="E260" s="67"/>
      <c r="F260" s="67"/>
    </row>
    <row r="261" spans="2:6" s="28" customFormat="1" x14ac:dyDescent="0.3">
      <c r="B261" s="26"/>
      <c r="C261" s="26"/>
      <c r="D261" s="29"/>
      <c r="E261" s="67"/>
      <c r="F261" s="67"/>
    </row>
    <row r="262" spans="2:6" s="28" customFormat="1" x14ac:dyDescent="0.3">
      <c r="B262" s="26"/>
      <c r="C262" s="26"/>
      <c r="D262" s="29"/>
      <c r="E262" s="67"/>
      <c r="F262" s="67"/>
    </row>
    <row r="263" spans="2:6" s="28" customFormat="1" x14ac:dyDescent="0.3">
      <c r="B263" s="26"/>
      <c r="C263" s="26"/>
      <c r="D263" s="29"/>
      <c r="E263" s="67"/>
      <c r="F263" s="67"/>
    </row>
    <row r="264" spans="2:6" s="28" customFormat="1" x14ac:dyDescent="0.3">
      <c r="B264" s="26"/>
      <c r="C264" s="26"/>
      <c r="D264" s="29"/>
      <c r="E264" s="67"/>
      <c r="F264" s="67"/>
    </row>
    <row r="265" spans="2:6" s="28" customFormat="1" x14ac:dyDescent="0.3">
      <c r="B265" s="26"/>
      <c r="C265" s="26"/>
      <c r="D265" s="29"/>
      <c r="E265" s="67"/>
      <c r="F265" s="67"/>
    </row>
    <row r="266" spans="2:6" s="28" customFormat="1" x14ac:dyDescent="0.3">
      <c r="B266" s="26"/>
      <c r="C266" s="26"/>
      <c r="D266" s="29"/>
      <c r="E266" s="67"/>
      <c r="F266" s="67"/>
    </row>
    <row r="267" spans="2:6" s="28" customFormat="1" x14ac:dyDescent="0.3">
      <c r="B267" s="26"/>
      <c r="C267" s="26"/>
      <c r="D267" s="29"/>
      <c r="E267" s="67"/>
      <c r="F267" s="67"/>
    </row>
    <row r="268" spans="2:6" s="28" customFormat="1" x14ac:dyDescent="0.3">
      <c r="B268" s="26"/>
      <c r="C268" s="26"/>
      <c r="D268" s="29"/>
      <c r="E268" s="67"/>
      <c r="F268" s="67"/>
    </row>
    <row r="269" spans="2:6" s="28" customFormat="1" x14ac:dyDescent="0.3">
      <c r="B269" s="26"/>
      <c r="C269" s="26"/>
      <c r="D269" s="29"/>
      <c r="E269" s="67"/>
      <c r="F269" s="67"/>
    </row>
    <row r="270" spans="2:6" s="28" customFormat="1" x14ac:dyDescent="0.3">
      <c r="B270" s="26"/>
      <c r="C270" s="26"/>
      <c r="D270" s="29"/>
      <c r="E270" s="67"/>
      <c r="F270" s="67"/>
    </row>
    <row r="271" spans="2:6" s="28" customFormat="1" x14ac:dyDescent="0.3">
      <c r="B271" s="26"/>
      <c r="C271" s="26"/>
      <c r="D271" s="29"/>
      <c r="E271" s="67"/>
      <c r="F271" s="67"/>
    </row>
    <row r="272" spans="2:6" s="28" customFormat="1" x14ac:dyDescent="0.3">
      <c r="B272" s="26"/>
      <c r="C272" s="26"/>
      <c r="D272" s="29"/>
      <c r="E272" s="67"/>
      <c r="F272" s="67"/>
    </row>
    <row r="273" spans="2:6" s="28" customFormat="1" x14ac:dyDescent="0.3">
      <c r="B273" s="26"/>
      <c r="C273" s="26"/>
      <c r="D273" s="29"/>
      <c r="E273" s="67"/>
      <c r="F273" s="67"/>
    </row>
    <row r="274" spans="2:6" s="28" customFormat="1" x14ac:dyDescent="0.3">
      <c r="B274" s="26"/>
      <c r="C274" s="26"/>
      <c r="D274" s="29"/>
      <c r="E274" s="67"/>
      <c r="F274" s="67"/>
    </row>
    <row r="275" spans="2:6" s="28" customFormat="1" x14ac:dyDescent="0.3">
      <c r="B275" s="26"/>
      <c r="C275" s="26"/>
      <c r="D275" s="29"/>
      <c r="E275" s="67"/>
      <c r="F275" s="67"/>
    </row>
    <row r="276" spans="2:6" s="28" customFormat="1" x14ac:dyDescent="0.3">
      <c r="B276" s="26"/>
      <c r="C276" s="26"/>
      <c r="D276" s="29"/>
      <c r="E276" s="67"/>
      <c r="F276" s="67"/>
    </row>
    <row r="277" spans="2:6" s="28" customFormat="1" x14ac:dyDescent="0.3">
      <c r="B277" s="26"/>
      <c r="C277" s="26"/>
      <c r="D277" s="29"/>
      <c r="E277" s="67"/>
      <c r="F277" s="67"/>
    </row>
    <row r="278" spans="2:6" s="28" customFormat="1" x14ac:dyDescent="0.3">
      <c r="B278" s="26"/>
      <c r="C278" s="26"/>
      <c r="D278" s="29"/>
      <c r="E278" s="67"/>
      <c r="F278" s="67"/>
    </row>
    <row r="279" spans="2:6" s="28" customFormat="1" x14ac:dyDescent="0.3">
      <c r="B279" s="26"/>
      <c r="C279" s="26"/>
      <c r="D279" s="29"/>
      <c r="E279" s="67"/>
      <c r="F279" s="67"/>
    </row>
    <row r="280" spans="2:6" s="28" customFormat="1" x14ac:dyDescent="0.3">
      <c r="B280" s="26"/>
      <c r="C280" s="26"/>
      <c r="D280" s="29"/>
      <c r="E280" s="67"/>
      <c r="F280" s="67"/>
    </row>
    <row r="281" spans="2:6" s="28" customFormat="1" x14ac:dyDescent="0.3">
      <c r="B281" s="26"/>
      <c r="C281" s="26"/>
      <c r="D281" s="29"/>
      <c r="E281" s="67"/>
      <c r="F281" s="67"/>
    </row>
    <row r="282" spans="2:6" s="28" customFormat="1" x14ac:dyDescent="0.3">
      <c r="B282" s="26"/>
      <c r="C282" s="26"/>
      <c r="D282" s="29"/>
      <c r="E282" s="67"/>
      <c r="F282" s="67"/>
    </row>
    <row r="283" spans="2:6" s="28" customFormat="1" x14ac:dyDescent="0.3">
      <c r="B283" s="26"/>
      <c r="C283" s="26"/>
      <c r="D283" s="29"/>
      <c r="E283" s="67"/>
      <c r="F283" s="67"/>
    </row>
    <row r="284" spans="2:6" s="28" customFormat="1" x14ac:dyDescent="0.3">
      <c r="B284" s="26"/>
      <c r="C284" s="26"/>
      <c r="D284" s="29"/>
      <c r="E284" s="67"/>
      <c r="F284" s="67"/>
    </row>
    <row r="285" spans="2:6" s="28" customFormat="1" x14ac:dyDescent="0.3">
      <c r="B285" s="26"/>
      <c r="C285" s="26"/>
      <c r="D285" s="29"/>
      <c r="E285" s="67"/>
      <c r="F285" s="67"/>
    </row>
    <row r="286" spans="2:6" s="28" customFormat="1" x14ac:dyDescent="0.3">
      <c r="B286" s="26"/>
      <c r="C286" s="26"/>
      <c r="D286" s="29"/>
      <c r="E286" s="67"/>
      <c r="F286" s="67"/>
    </row>
    <row r="287" spans="2:6" s="28" customFormat="1" x14ac:dyDescent="0.3">
      <c r="B287" s="26"/>
      <c r="C287" s="26"/>
      <c r="D287" s="29"/>
      <c r="E287" s="67"/>
      <c r="F287" s="67"/>
    </row>
    <row r="288" spans="2:6" s="28" customFormat="1" x14ac:dyDescent="0.3">
      <c r="B288" s="26"/>
      <c r="C288" s="26"/>
      <c r="D288" s="29"/>
      <c r="E288" s="67"/>
      <c r="F288" s="67"/>
    </row>
    <row r="289" spans="2:6" s="28" customFormat="1" x14ac:dyDescent="0.3">
      <c r="B289" s="26"/>
      <c r="C289" s="26"/>
      <c r="D289" s="29"/>
      <c r="E289" s="67"/>
      <c r="F289" s="67"/>
    </row>
    <row r="290" spans="2:6" s="28" customFormat="1" x14ac:dyDescent="0.3">
      <c r="B290" s="26"/>
      <c r="C290" s="26"/>
      <c r="D290" s="29"/>
      <c r="E290" s="67"/>
      <c r="F290" s="67"/>
    </row>
    <row r="291" spans="2:6" s="28" customFormat="1" x14ac:dyDescent="0.3">
      <c r="B291" s="26"/>
      <c r="C291" s="26"/>
      <c r="D291" s="29"/>
      <c r="E291" s="67"/>
      <c r="F291" s="67"/>
    </row>
    <row r="292" spans="2:6" s="28" customFormat="1" x14ac:dyDescent="0.3">
      <c r="B292" s="26"/>
      <c r="C292" s="26"/>
      <c r="D292" s="29"/>
      <c r="E292" s="67"/>
      <c r="F292" s="67"/>
    </row>
    <row r="293" spans="2:6" s="28" customFormat="1" x14ac:dyDescent="0.3">
      <c r="B293" s="26"/>
      <c r="C293" s="26"/>
      <c r="D293" s="29"/>
      <c r="E293" s="67"/>
      <c r="F293" s="67"/>
    </row>
    <row r="294" spans="2:6" s="28" customFormat="1" x14ac:dyDescent="0.3">
      <c r="B294" s="26"/>
      <c r="C294" s="26"/>
      <c r="D294" s="29"/>
      <c r="E294" s="67"/>
      <c r="F294" s="67"/>
    </row>
    <row r="295" spans="2:6" s="28" customFormat="1" x14ac:dyDescent="0.3">
      <c r="B295" s="26"/>
      <c r="C295" s="26"/>
      <c r="D295" s="29"/>
      <c r="E295" s="67"/>
      <c r="F295" s="67"/>
    </row>
    <row r="296" spans="2:6" s="28" customFormat="1" x14ac:dyDescent="0.3">
      <c r="B296" s="26"/>
      <c r="C296" s="26"/>
      <c r="D296" s="29"/>
      <c r="E296" s="67"/>
      <c r="F296" s="67"/>
    </row>
    <row r="297" spans="2:6" s="28" customFormat="1" x14ac:dyDescent="0.3">
      <c r="B297" s="26"/>
      <c r="C297" s="26"/>
      <c r="D297" s="29"/>
      <c r="E297" s="67"/>
      <c r="F297" s="67"/>
    </row>
    <row r="298" spans="2:6" s="28" customFormat="1" x14ac:dyDescent="0.3">
      <c r="B298" s="26"/>
      <c r="C298" s="26"/>
      <c r="D298" s="29"/>
      <c r="E298" s="67"/>
      <c r="F298" s="67"/>
    </row>
    <row r="299" spans="2:6" s="28" customFormat="1" x14ac:dyDescent="0.3">
      <c r="B299" s="26"/>
      <c r="C299" s="26"/>
      <c r="D299" s="29"/>
      <c r="E299" s="67"/>
      <c r="F299" s="67"/>
    </row>
    <row r="300" spans="2:6" s="28" customFormat="1" x14ac:dyDescent="0.3">
      <c r="B300" s="26"/>
      <c r="C300" s="26"/>
      <c r="D300" s="29"/>
      <c r="E300" s="67"/>
      <c r="F300" s="67"/>
    </row>
    <row r="301" spans="2:6" s="28" customFormat="1" x14ac:dyDescent="0.3">
      <c r="B301" s="26"/>
      <c r="C301" s="26"/>
      <c r="D301" s="29"/>
      <c r="E301" s="67"/>
      <c r="F301" s="67"/>
    </row>
    <row r="302" spans="2:6" s="28" customFormat="1" x14ac:dyDescent="0.3">
      <c r="B302" s="26"/>
      <c r="C302" s="26"/>
      <c r="D302" s="29"/>
      <c r="E302" s="67"/>
      <c r="F302" s="67"/>
    </row>
    <row r="303" spans="2:6" s="28" customFormat="1" x14ac:dyDescent="0.3">
      <c r="B303" s="26"/>
      <c r="C303" s="26"/>
      <c r="D303" s="29"/>
      <c r="E303" s="67"/>
      <c r="F303" s="67"/>
    </row>
    <row r="304" spans="2:6" s="28" customFormat="1" x14ac:dyDescent="0.3">
      <c r="B304" s="26"/>
      <c r="C304" s="26"/>
      <c r="D304" s="29"/>
      <c r="E304" s="67"/>
      <c r="F304" s="67"/>
    </row>
    <row r="305" spans="2:6" s="28" customFormat="1" x14ac:dyDescent="0.3">
      <c r="B305" s="26"/>
      <c r="C305" s="26"/>
      <c r="D305" s="29"/>
      <c r="E305" s="67"/>
      <c r="F305" s="67"/>
    </row>
    <row r="306" spans="2:6" s="28" customFormat="1" x14ac:dyDescent="0.3">
      <c r="B306" s="26"/>
      <c r="C306" s="26"/>
      <c r="D306" s="29"/>
      <c r="E306" s="67"/>
      <c r="F306" s="67"/>
    </row>
    <row r="307" spans="2:6" s="28" customFormat="1" x14ac:dyDescent="0.3">
      <c r="B307" s="26"/>
      <c r="C307" s="26"/>
      <c r="D307" s="29"/>
      <c r="E307" s="67"/>
      <c r="F307" s="67"/>
    </row>
    <row r="308" spans="2:6" s="28" customFormat="1" x14ac:dyDescent="0.3">
      <c r="B308" s="26"/>
      <c r="C308" s="26"/>
      <c r="D308" s="29"/>
      <c r="E308" s="67"/>
      <c r="F308" s="67"/>
    </row>
    <row r="309" spans="2:6" s="28" customFormat="1" x14ac:dyDescent="0.3">
      <c r="B309" s="26"/>
      <c r="C309" s="26"/>
      <c r="D309" s="29"/>
      <c r="E309" s="67"/>
      <c r="F309" s="67"/>
    </row>
    <row r="310" spans="2:6" s="28" customFormat="1" x14ac:dyDescent="0.3">
      <c r="B310" s="26"/>
      <c r="C310" s="26"/>
      <c r="D310" s="29"/>
      <c r="E310" s="67"/>
      <c r="F310" s="67"/>
    </row>
    <row r="311" spans="2:6" s="28" customFormat="1" x14ac:dyDescent="0.3">
      <c r="B311" s="26"/>
      <c r="C311" s="26"/>
      <c r="D311" s="29"/>
      <c r="E311" s="67"/>
      <c r="F311" s="67"/>
    </row>
    <row r="312" spans="2:6" s="28" customFormat="1" x14ac:dyDescent="0.3">
      <c r="B312" s="26"/>
      <c r="C312" s="26"/>
      <c r="D312" s="29"/>
      <c r="E312" s="67"/>
      <c r="F312" s="67"/>
    </row>
    <row r="313" spans="2:6" s="28" customFormat="1" x14ac:dyDescent="0.3">
      <c r="B313" s="26"/>
      <c r="C313" s="26"/>
      <c r="D313" s="29"/>
      <c r="E313" s="67"/>
      <c r="F313" s="67"/>
    </row>
    <row r="314" spans="2:6" s="28" customFormat="1" x14ac:dyDescent="0.3">
      <c r="B314" s="26"/>
      <c r="C314" s="26"/>
      <c r="D314" s="29"/>
      <c r="E314" s="67"/>
      <c r="F314" s="67"/>
    </row>
    <row r="315" spans="2:6" s="28" customFormat="1" x14ac:dyDescent="0.3">
      <c r="B315" s="26"/>
      <c r="C315" s="26"/>
      <c r="D315" s="29"/>
      <c r="E315" s="67"/>
      <c r="F315" s="67"/>
    </row>
    <row r="316" spans="2:6" s="28" customFormat="1" x14ac:dyDescent="0.3">
      <c r="B316" s="26"/>
      <c r="C316" s="26"/>
      <c r="D316" s="29"/>
      <c r="E316" s="67"/>
      <c r="F316" s="67"/>
    </row>
    <row r="317" spans="2:6" s="28" customFormat="1" x14ac:dyDescent="0.3">
      <c r="B317" s="26"/>
      <c r="C317" s="26"/>
      <c r="D317" s="29"/>
      <c r="E317" s="67"/>
      <c r="F317" s="67"/>
    </row>
    <row r="318" spans="2:6" s="28" customFormat="1" x14ac:dyDescent="0.3">
      <c r="B318" s="26"/>
      <c r="C318" s="26"/>
      <c r="D318" s="29"/>
      <c r="E318" s="67"/>
      <c r="F318" s="67"/>
    </row>
    <row r="319" spans="2:6" s="28" customFormat="1" x14ac:dyDescent="0.3">
      <c r="B319" s="26"/>
      <c r="C319" s="26"/>
      <c r="D319" s="29"/>
      <c r="E319" s="67"/>
      <c r="F319" s="67"/>
    </row>
    <row r="320" spans="2:6" s="28" customFormat="1" x14ac:dyDescent="0.3">
      <c r="B320" s="26"/>
      <c r="C320" s="26"/>
      <c r="D320" s="29"/>
      <c r="E320" s="67"/>
      <c r="F320" s="67"/>
    </row>
    <row r="321" spans="2:6" s="28" customFormat="1" x14ac:dyDescent="0.3">
      <c r="B321" s="26"/>
      <c r="C321" s="26"/>
      <c r="D321" s="29"/>
      <c r="E321" s="67"/>
      <c r="F321" s="67"/>
    </row>
    <row r="322" spans="2:6" s="28" customFormat="1" x14ac:dyDescent="0.3">
      <c r="B322" s="26"/>
      <c r="C322" s="26"/>
      <c r="D322" s="29"/>
      <c r="E322" s="67"/>
      <c r="F322" s="67"/>
    </row>
    <row r="323" spans="2:6" s="28" customFormat="1" x14ac:dyDescent="0.3">
      <c r="B323" s="26"/>
      <c r="C323" s="26"/>
      <c r="D323" s="29"/>
      <c r="E323" s="67"/>
      <c r="F323" s="67"/>
    </row>
    <row r="324" spans="2:6" s="28" customFormat="1" x14ac:dyDescent="0.3">
      <c r="B324" s="26"/>
      <c r="C324" s="26"/>
      <c r="D324" s="29"/>
      <c r="E324" s="67"/>
      <c r="F324" s="67"/>
    </row>
    <row r="325" spans="2:6" s="28" customFormat="1" x14ac:dyDescent="0.3">
      <c r="B325" s="26"/>
      <c r="C325" s="26"/>
      <c r="D325" s="29"/>
      <c r="E325" s="67"/>
      <c r="F325" s="67"/>
    </row>
    <row r="326" spans="2:6" s="28" customFormat="1" x14ac:dyDescent="0.3">
      <c r="B326" s="26"/>
      <c r="C326" s="26"/>
      <c r="D326" s="29"/>
      <c r="E326" s="67"/>
      <c r="F326" s="67"/>
    </row>
    <row r="327" spans="2:6" s="28" customFormat="1" x14ac:dyDescent="0.3">
      <c r="B327" s="26"/>
      <c r="C327" s="26"/>
      <c r="D327" s="29"/>
      <c r="E327" s="67"/>
      <c r="F327" s="67"/>
    </row>
    <row r="328" spans="2:6" s="28" customFormat="1" x14ac:dyDescent="0.3">
      <c r="B328" s="26"/>
      <c r="C328" s="26"/>
      <c r="D328" s="29"/>
      <c r="E328" s="67"/>
      <c r="F328" s="67"/>
    </row>
    <row r="329" spans="2:6" s="28" customFormat="1" x14ac:dyDescent="0.3">
      <c r="B329" s="26"/>
      <c r="C329" s="26"/>
      <c r="D329" s="29"/>
      <c r="E329" s="67"/>
      <c r="F329" s="67"/>
    </row>
    <row r="330" spans="2:6" s="28" customFormat="1" x14ac:dyDescent="0.3">
      <c r="B330" s="26"/>
      <c r="C330" s="26"/>
      <c r="D330" s="29"/>
      <c r="E330" s="67"/>
      <c r="F330" s="67"/>
    </row>
    <row r="331" spans="2:6" s="28" customFormat="1" x14ac:dyDescent="0.3">
      <c r="B331" s="26"/>
      <c r="C331" s="26"/>
      <c r="D331" s="29"/>
      <c r="E331" s="67"/>
      <c r="F331" s="67"/>
    </row>
    <row r="332" spans="2:6" s="28" customFormat="1" x14ac:dyDescent="0.3">
      <c r="B332" s="26"/>
      <c r="C332" s="26"/>
      <c r="D332" s="29"/>
      <c r="E332" s="67"/>
      <c r="F332" s="67"/>
    </row>
    <row r="333" spans="2:6" s="28" customFormat="1" x14ac:dyDescent="0.3">
      <c r="B333" s="26"/>
      <c r="C333" s="26"/>
      <c r="D333" s="29"/>
      <c r="E333" s="67"/>
      <c r="F333" s="67"/>
    </row>
    <row r="334" spans="2:6" s="28" customFormat="1" x14ac:dyDescent="0.3">
      <c r="B334" s="26"/>
      <c r="C334" s="26"/>
      <c r="D334" s="29"/>
      <c r="E334" s="67"/>
      <c r="F334" s="67"/>
    </row>
    <row r="335" spans="2:6" s="28" customFormat="1" x14ac:dyDescent="0.3">
      <c r="B335" s="26"/>
      <c r="C335" s="26"/>
      <c r="D335" s="29"/>
      <c r="E335" s="67"/>
      <c r="F335" s="67"/>
    </row>
    <row r="336" spans="2:6" s="28" customFormat="1" x14ac:dyDescent="0.3">
      <c r="B336" s="26"/>
      <c r="C336" s="26"/>
      <c r="D336" s="29"/>
      <c r="E336" s="67"/>
      <c r="F336" s="67"/>
    </row>
    <row r="337" spans="2:6" s="28" customFormat="1" x14ac:dyDescent="0.3">
      <c r="B337" s="26"/>
      <c r="C337" s="26"/>
      <c r="D337" s="29"/>
      <c r="E337" s="67"/>
      <c r="F337" s="67"/>
    </row>
    <row r="338" spans="2:6" s="28" customFormat="1" x14ac:dyDescent="0.3">
      <c r="B338" s="26"/>
      <c r="C338" s="26"/>
      <c r="D338" s="29"/>
      <c r="E338" s="67"/>
      <c r="F338" s="67"/>
    </row>
    <row r="339" spans="2:6" s="28" customFormat="1" x14ac:dyDescent="0.3">
      <c r="B339" s="26"/>
      <c r="C339" s="26"/>
      <c r="D339" s="29"/>
      <c r="E339" s="67"/>
      <c r="F339" s="67"/>
    </row>
    <row r="340" spans="2:6" s="28" customFormat="1" x14ac:dyDescent="0.3">
      <c r="B340" s="26"/>
      <c r="C340" s="26"/>
      <c r="D340" s="29"/>
      <c r="E340" s="67"/>
      <c r="F340" s="67"/>
    </row>
    <row r="341" spans="2:6" s="28" customFormat="1" x14ac:dyDescent="0.3">
      <c r="B341" s="26"/>
      <c r="C341" s="26"/>
      <c r="D341" s="29"/>
      <c r="E341" s="67"/>
      <c r="F341" s="67"/>
    </row>
    <row r="342" spans="2:6" s="28" customFormat="1" x14ac:dyDescent="0.3">
      <c r="B342" s="26"/>
      <c r="C342" s="26"/>
      <c r="D342" s="29"/>
      <c r="E342" s="67"/>
      <c r="F342" s="67"/>
    </row>
    <row r="343" spans="2:6" s="28" customFormat="1" x14ac:dyDescent="0.3">
      <c r="B343" s="26"/>
      <c r="C343" s="26"/>
      <c r="D343" s="29"/>
      <c r="E343" s="67"/>
      <c r="F343" s="67"/>
    </row>
    <row r="344" spans="2:6" s="28" customFormat="1" x14ac:dyDescent="0.3">
      <c r="B344" s="26"/>
      <c r="C344" s="26"/>
      <c r="D344" s="29"/>
      <c r="E344" s="67"/>
      <c r="F344" s="67"/>
    </row>
    <row r="345" spans="2:6" s="28" customFormat="1" x14ac:dyDescent="0.3">
      <c r="B345" s="26"/>
      <c r="C345" s="26"/>
      <c r="D345" s="29"/>
      <c r="E345" s="67"/>
      <c r="F345" s="67"/>
    </row>
    <row r="346" spans="2:6" s="28" customFormat="1" x14ac:dyDescent="0.3">
      <c r="B346" s="26"/>
      <c r="C346" s="26"/>
      <c r="D346" s="29"/>
      <c r="E346" s="67"/>
      <c r="F346" s="67"/>
    </row>
    <row r="347" spans="2:6" s="28" customFormat="1" x14ac:dyDescent="0.3">
      <c r="B347" s="26"/>
      <c r="C347" s="26"/>
      <c r="D347" s="29"/>
      <c r="E347" s="67"/>
      <c r="F347" s="67"/>
    </row>
    <row r="348" spans="2:6" s="28" customFormat="1" x14ac:dyDescent="0.3">
      <c r="B348" s="26"/>
      <c r="C348" s="26"/>
      <c r="D348" s="29"/>
      <c r="E348" s="67"/>
      <c r="F348" s="67"/>
    </row>
    <row r="349" spans="2:6" s="28" customFormat="1" x14ac:dyDescent="0.3">
      <c r="B349" s="26"/>
      <c r="C349" s="26"/>
      <c r="D349" s="29"/>
      <c r="E349" s="67"/>
      <c r="F349" s="67"/>
    </row>
    <row r="350" spans="2:6" s="28" customFormat="1" x14ac:dyDescent="0.3">
      <c r="B350" s="26"/>
      <c r="C350" s="26"/>
      <c r="D350" s="29"/>
      <c r="E350" s="67"/>
      <c r="F350" s="67"/>
    </row>
    <row r="351" spans="2:6" s="28" customFormat="1" x14ac:dyDescent="0.3">
      <c r="B351" s="26"/>
      <c r="C351" s="26"/>
      <c r="D351" s="29"/>
      <c r="E351" s="67"/>
      <c r="F351" s="67"/>
    </row>
    <row r="352" spans="2:6" s="28" customFormat="1" x14ac:dyDescent="0.3">
      <c r="B352" s="26"/>
      <c r="C352" s="26"/>
      <c r="D352" s="29"/>
      <c r="E352" s="67"/>
      <c r="F352" s="67"/>
    </row>
    <row r="353" spans="2:6" s="28" customFormat="1" x14ac:dyDescent="0.3">
      <c r="B353" s="26"/>
      <c r="C353" s="26"/>
      <c r="D353" s="29"/>
      <c r="E353" s="67"/>
      <c r="F353" s="67"/>
    </row>
    <row r="354" spans="2:6" s="28" customFormat="1" x14ac:dyDescent="0.3">
      <c r="B354" s="26"/>
      <c r="C354" s="26"/>
      <c r="D354" s="29"/>
      <c r="E354" s="67"/>
      <c r="F354" s="67"/>
    </row>
    <row r="355" spans="2:6" s="28" customFormat="1" x14ac:dyDescent="0.3">
      <c r="B355" s="26"/>
      <c r="C355" s="26"/>
      <c r="D355" s="29"/>
      <c r="E355" s="67"/>
      <c r="F355" s="67"/>
    </row>
    <row r="356" spans="2:6" s="28" customFormat="1" x14ac:dyDescent="0.3">
      <c r="B356" s="26"/>
      <c r="C356" s="26"/>
      <c r="D356" s="29"/>
      <c r="E356" s="67"/>
      <c r="F356" s="67"/>
    </row>
    <row r="357" spans="2:6" s="28" customFormat="1" x14ac:dyDescent="0.3">
      <c r="B357" s="26"/>
      <c r="C357" s="26"/>
      <c r="D357" s="29"/>
      <c r="E357" s="67"/>
      <c r="F357" s="67"/>
    </row>
    <row r="358" spans="2:6" s="28" customFormat="1" x14ac:dyDescent="0.3">
      <c r="B358" s="26"/>
      <c r="C358" s="26"/>
      <c r="D358" s="29"/>
      <c r="E358" s="67"/>
      <c r="F358" s="67"/>
    </row>
    <row r="359" spans="2:6" s="28" customFormat="1" x14ac:dyDescent="0.3">
      <c r="B359" s="26"/>
      <c r="C359" s="26"/>
      <c r="D359" s="29"/>
      <c r="E359" s="67"/>
      <c r="F359" s="67"/>
    </row>
    <row r="360" spans="2:6" s="28" customFormat="1" x14ac:dyDescent="0.3">
      <c r="B360" s="26"/>
      <c r="C360" s="26"/>
      <c r="D360" s="29"/>
      <c r="E360" s="67"/>
      <c r="F360" s="67"/>
    </row>
    <row r="361" spans="2:6" s="28" customFormat="1" x14ac:dyDescent="0.3">
      <c r="B361" s="26"/>
      <c r="C361" s="26"/>
      <c r="D361" s="29"/>
      <c r="E361" s="67"/>
      <c r="F361" s="67"/>
    </row>
    <row r="362" spans="2:6" s="28" customFormat="1" x14ac:dyDescent="0.3">
      <c r="B362" s="26"/>
      <c r="C362" s="26"/>
      <c r="D362" s="29"/>
      <c r="E362" s="67"/>
      <c r="F362" s="67"/>
    </row>
    <row r="363" spans="2:6" s="28" customFormat="1" x14ac:dyDescent="0.3">
      <c r="B363" s="26"/>
      <c r="C363" s="26"/>
      <c r="D363" s="29"/>
      <c r="E363" s="67"/>
      <c r="F363" s="67"/>
    </row>
    <row r="364" spans="2:6" s="28" customFormat="1" x14ac:dyDescent="0.3">
      <c r="B364" s="26"/>
      <c r="C364" s="26"/>
      <c r="D364" s="29"/>
      <c r="E364" s="67"/>
      <c r="F364" s="67"/>
    </row>
    <row r="365" spans="2:6" s="28" customFormat="1" x14ac:dyDescent="0.3">
      <c r="B365" s="26"/>
      <c r="C365" s="26"/>
      <c r="D365" s="29"/>
      <c r="E365" s="67"/>
      <c r="F365" s="67"/>
    </row>
    <row r="366" spans="2:6" s="28" customFormat="1" x14ac:dyDescent="0.3">
      <c r="B366" s="26"/>
      <c r="C366" s="26"/>
      <c r="D366" s="29"/>
      <c r="E366" s="67"/>
      <c r="F366" s="67"/>
    </row>
    <row r="367" spans="2:6" s="28" customFormat="1" x14ac:dyDescent="0.3">
      <c r="B367" s="26"/>
      <c r="C367" s="26"/>
      <c r="D367" s="29"/>
      <c r="E367" s="67"/>
      <c r="F367" s="67"/>
    </row>
    <row r="368" spans="2:6" s="28" customFormat="1" x14ac:dyDescent="0.3">
      <c r="B368" s="26"/>
      <c r="C368" s="26"/>
      <c r="D368" s="29"/>
      <c r="E368" s="67"/>
      <c r="F368" s="67"/>
    </row>
    <row r="369" spans="2:6" s="28" customFormat="1" x14ac:dyDescent="0.3">
      <c r="B369" s="26"/>
      <c r="C369" s="26"/>
      <c r="D369" s="29"/>
      <c r="E369" s="67"/>
      <c r="F369" s="67"/>
    </row>
    <row r="370" spans="2:6" s="28" customFormat="1" x14ac:dyDescent="0.3">
      <c r="B370" s="26"/>
      <c r="C370" s="26"/>
      <c r="D370" s="29"/>
      <c r="E370" s="67"/>
      <c r="F370" s="67"/>
    </row>
    <row r="371" spans="2:6" s="28" customFormat="1" x14ac:dyDescent="0.3">
      <c r="B371" s="26"/>
      <c r="C371" s="26"/>
      <c r="D371" s="29"/>
      <c r="E371" s="67"/>
      <c r="F371" s="67"/>
    </row>
    <row r="372" spans="2:6" s="28" customFormat="1" x14ac:dyDescent="0.3">
      <c r="B372" s="26"/>
      <c r="C372" s="26"/>
      <c r="D372" s="29"/>
      <c r="E372" s="67"/>
      <c r="F372" s="67"/>
    </row>
    <row r="373" spans="2:6" s="28" customFormat="1" x14ac:dyDescent="0.3">
      <c r="B373" s="26"/>
      <c r="C373" s="26"/>
      <c r="D373" s="29"/>
      <c r="E373" s="67"/>
      <c r="F373" s="67"/>
    </row>
    <row r="374" spans="2:6" s="28" customFormat="1" x14ac:dyDescent="0.3">
      <c r="B374" s="26"/>
      <c r="C374" s="26"/>
      <c r="D374" s="29"/>
      <c r="E374" s="67"/>
      <c r="F374" s="67"/>
    </row>
    <row r="375" spans="2:6" s="28" customFormat="1" x14ac:dyDescent="0.3">
      <c r="B375" s="26"/>
      <c r="C375" s="26"/>
      <c r="D375" s="29"/>
      <c r="E375" s="67"/>
      <c r="F375" s="67"/>
    </row>
    <row r="376" spans="2:6" s="28" customFormat="1" x14ac:dyDescent="0.3">
      <c r="B376" s="26"/>
      <c r="C376" s="26"/>
      <c r="D376" s="29"/>
      <c r="E376" s="67"/>
      <c r="F376" s="67"/>
    </row>
    <row r="377" spans="2:6" s="28" customFormat="1" x14ac:dyDescent="0.3">
      <c r="B377" s="26"/>
      <c r="C377" s="26"/>
      <c r="D377" s="29"/>
      <c r="E377" s="67"/>
      <c r="F377" s="67"/>
    </row>
    <row r="378" spans="2:6" s="28" customFormat="1" x14ac:dyDescent="0.3">
      <c r="B378" s="26"/>
      <c r="C378" s="26"/>
      <c r="D378" s="29"/>
      <c r="E378" s="67"/>
      <c r="F378" s="67"/>
    </row>
    <row r="379" spans="2:6" s="28" customFormat="1" x14ac:dyDescent="0.3">
      <c r="B379" s="26"/>
      <c r="C379" s="26"/>
      <c r="D379" s="29"/>
      <c r="E379" s="67"/>
      <c r="F379" s="67"/>
    </row>
    <row r="380" spans="2:6" s="28" customFormat="1" x14ac:dyDescent="0.3">
      <c r="B380" s="26"/>
      <c r="C380" s="26"/>
      <c r="D380" s="29"/>
      <c r="E380" s="67"/>
      <c r="F380" s="67"/>
    </row>
    <row r="381" spans="2:6" s="28" customFormat="1" x14ac:dyDescent="0.3">
      <c r="B381" s="26"/>
      <c r="C381" s="26"/>
      <c r="D381" s="29"/>
      <c r="E381" s="67"/>
      <c r="F381" s="67"/>
    </row>
    <row r="382" spans="2:6" s="28" customFormat="1" x14ac:dyDescent="0.3">
      <c r="B382" s="26"/>
      <c r="C382" s="26"/>
      <c r="D382" s="29"/>
      <c r="E382" s="67"/>
      <c r="F382" s="67"/>
    </row>
    <row r="383" spans="2:6" s="28" customFormat="1" x14ac:dyDescent="0.3">
      <c r="B383" s="26"/>
      <c r="C383" s="26"/>
      <c r="D383" s="29"/>
      <c r="E383" s="67"/>
      <c r="F383" s="67"/>
    </row>
    <row r="384" spans="2:6" s="28" customFormat="1" x14ac:dyDescent="0.3">
      <c r="B384" s="26"/>
      <c r="C384" s="26"/>
      <c r="D384" s="29"/>
      <c r="E384" s="67"/>
      <c r="F384" s="67"/>
    </row>
    <row r="385" spans="2:6" s="28" customFormat="1" x14ac:dyDescent="0.3">
      <c r="B385" s="26"/>
      <c r="C385" s="26"/>
      <c r="D385" s="29"/>
      <c r="E385" s="67"/>
      <c r="F385" s="67"/>
    </row>
    <row r="386" spans="2:6" s="28" customFormat="1" x14ac:dyDescent="0.3">
      <c r="B386" s="26"/>
      <c r="C386" s="26"/>
      <c r="D386" s="29"/>
      <c r="E386" s="67"/>
      <c r="F386" s="67"/>
    </row>
    <row r="387" spans="2:6" s="28" customFormat="1" x14ac:dyDescent="0.3">
      <c r="B387" s="26"/>
      <c r="C387" s="26"/>
      <c r="D387" s="29"/>
      <c r="E387" s="67"/>
      <c r="F387" s="67"/>
    </row>
    <row r="388" spans="2:6" s="28" customFormat="1" x14ac:dyDescent="0.3">
      <c r="B388" s="26"/>
      <c r="C388" s="26"/>
      <c r="D388" s="29"/>
      <c r="E388" s="67"/>
      <c r="F388" s="67"/>
    </row>
    <row r="389" spans="2:6" s="28" customFormat="1" x14ac:dyDescent="0.3">
      <c r="B389" s="26"/>
      <c r="C389" s="26"/>
      <c r="D389" s="29"/>
      <c r="E389" s="67"/>
      <c r="F389" s="67"/>
    </row>
    <row r="390" spans="2:6" s="28" customFormat="1" x14ac:dyDescent="0.3">
      <c r="B390" s="26"/>
      <c r="C390" s="26"/>
      <c r="D390" s="29"/>
      <c r="E390" s="67"/>
      <c r="F390" s="67"/>
    </row>
    <row r="391" spans="2:6" s="28" customFormat="1" x14ac:dyDescent="0.3">
      <c r="B391" s="26"/>
      <c r="C391" s="26"/>
      <c r="D391" s="29"/>
      <c r="E391" s="67"/>
      <c r="F391" s="67"/>
    </row>
    <row r="392" spans="2:6" s="28" customFormat="1" x14ac:dyDescent="0.3">
      <c r="B392" s="26"/>
      <c r="C392" s="26"/>
      <c r="D392" s="29"/>
      <c r="E392" s="67"/>
      <c r="F392" s="67"/>
    </row>
    <row r="393" spans="2:6" s="28" customFormat="1" x14ac:dyDescent="0.3">
      <c r="B393" s="26"/>
      <c r="C393" s="26"/>
      <c r="D393" s="29"/>
      <c r="E393" s="67"/>
      <c r="F393" s="67"/>
    </row>
    <row r="394" spans="2:6" s="28" customFormat="1" x14ac:dyDescent="0.3">
      <c r="B394" s="26"/>
      <c r="C394" s="26"/>
      <c r="D394" s="29"/>
      <c r="E394" s="67"/>
      <c r="F394" s="67"/>
    </row>
    <row r="395" spans="2:6" s="28" customFormat="1" x14ac:dyDescent="0.3">
      <c r="B395" s="26"/>
      <c r="C395" s="26"/>
      <c r="D395" s="29"/>
      <c r="E395" s="67"/>
      <c r="F395" s="67"/>
    </row>
    <row r="396" spans="2:6" s="28" customFormat="1" x14ac:dyDescent="0.3">
      <c r="B396" s="26"/>
      <c r="C396" s="26"/>
      <c r="D396" s="29"/>
      <c r="E396" s="67"/>
      <c r="F396" s="67"/>
    </row>
    <row r="397" spans="2:6" s="28" customFormat="1" x14ac:dyDescent="0.3">
      <c r="B397" s="26"/>
      <c r="C397" s="26"/>
      <c r="D397" s="29"/>
      <c r="E397" s="67"/>
      <c r="F397" s="67"/>
    </row>
    <row r="398" spans="2:6" s="28" customFormat="1" x14ac:dyDescent="0.3">
      <c r="B398" s="26"/>
      <c r="C398" s="26"/>
      <c r="D398" s="29"/>
      <c r="E398" s="67"/>
      <c r="F398" s="67"/>
    </row>
    <row r="399" spans="2:6" s="28" customFormat="1" x14ac:dyDescent="0.3">
      <c r="B399" s="26"/>
      <c r="C399" s="26"/>
      <c r="D399" s="29"/>
      <c r="E399" s="67"/>
      <c r="F399" s="67"/>
    </row>
    <row r="400" spans="2:6" s="28" customFormat="1" x14ac:dyDescent="0.3">
      <c r="B400" s="26"/>
      <c r="C400" s="26"/>
      <c r="D400" s="29"/>
      <c r="E400" s="67"/>
      <c r="F400" s="67"/>
    </row>
    <row r="401" spans="2:6" s="28" customFormat="1" x14ac:dyDescent="0.3">
      <c r="B401" s="26"/>
      <c r="C401" s="26"/>
      <c r="D401" s="29"/>
      <c r="E401" s="67"/>
      <c r="F401" s="67"/>
    </row>
    <row r="402" spans="2:6" s="28" customFormat="1" x14ac:dyDescent="0.3">
      <c r="B402" s="26"/>
      <c r="C402" s="26"/>
      <c r="D402" s="29"/>
      <c r="E402" s="67"/>
      <c r="F402" s="67"/>
    </row>
    <row r="403" spans="2:6" s="28" customFormat="1" x14ac:dyDescent="0.3">
      <c r="B403" s="26"/>
      <c r="C403" s="26"/>
      <c r="D403" s="29"/>
      <c r="E403" s="67"/>
      <c r="F403" s="67"/>
    </row>
    <row r="404" spans="2:6" s="28" customFormat="1" x14ac:dyDescent="0.3">
      <c r="B404" s="26"/>
      <c r="C404" s="26"/>
      <c r="D404" s="29"/>
      <c r="E404" s="67"/>
      <c r="F404" s="67"/>
    </row>
    <row r="405" spans="2:6" s="28" customFormat="1" x14ac:dyDescent="0.3">
      <c r="B405" s="26"/>
      <c r="C405" s="26"/>
      <c r="D405" s="29"/>
      <c r="E405" s="67"/>
      <c r="F405" s="67"/>
    </row>
    <row r="406" spans="2:6" s="28" customFormat="1" x14ac:dyDescent="0.3">
      <c r="B406" s="26"/>
      <c r="C406" s="26"/>
      <c r="D406" s="29"/>
      <c r="E406" s="67"/>
      <c r="F406" s="67"/>
    </row>
    <row r="407" spans="2:6" s="28" customFormat="1" x14ac:dyDescent="0.3">
      <c r="B407" s="26"/>
      <c r="C407" s="26"/>
      <c r="D407" s="29"/>
      <c r="E407" s="67"/>
      <c r="F407" s="67"/>
    </row>
    <row r="408" spans="2:6" s="28" customFormat="1" x14ac:dyDescent="0.3">
      <c r="B408" s="26"/>
      <c r="C408" s="26"/>
      <c r="D408" s="29"/>
      <c r="E408" s="67"/>
      <c r="F408" s="67"/>
    </row>
    <row r="409" spans="2:6" s="28" customFormat="1" x14ac:dyDescent="0.3">
      <c r="B409" s="26"/>
      <c r="C409" s="26"/>
      <c r="D409" s="29"/>
      <c r="E409" s="67"/>
      <c r="F409" s="67"/>
    </row>
    <row r="410" spans="2:6" s="28" customFormat="1" x14ac:dyDescent="0.3">
      <c r="B410" s="26"/>
      <c r="C410" s="26"/>
      <c r="D410" s="29"/>
      <c r="E410" s="67"/>
      <c r="F410" s="67"/>
    </row>
    <row r="411" spans="2:6" s="28" customFormat="1" x14ac:dyDescent="0.3">
      <c r="B411" s="26"/>
      <c r="C411" s="26"/>
      <c r="D411" s="29"/>
      <c r="E411" s="67"/>
      <c r="F411" s="67"/>
    </row>
    <row r="412" spans="2:6" s="28" customFormat="1" x14ac:dyDescent="0.3">
      <c r="B412" s="26"/>
      <c r="C412" s="26"/>
      <c r="D412" s="29"/>
      <c r="E412" s="67"/>
      <c r="F412" s="67"/>
    </row>
    <row r="413" spans="2:6" s="28" customFormat="1" x14ac:dyDescent="0.3">
      <c r="B413" s="26"/>
      <c r="C413" s="26"/>
      <c r="D413" s="29"/>
      <c r="E413" s="67"/>
      <c r="F413" s="67"/>
    </row>
    <row r="414" spans="2:6" s="28" customFormat="1" x14ac:dyDescent="0.3">
      <c r="B414" s="26"/>
      <c r="C414" s="26"/>
      <c r="D414" s="29"/>
      <c r="E414" s="67"/>
      <c r="F414" s="67"/>
    </row>
    <row r="415" spans="2:6" s="28" customFormat="1" x14ac:dyDescent="0.3">
      <c r="B415" s="26"/>
      <c r="C415" s="26"/>
      <c r="D415" s="29"/>
      <c r="E415" s="67"/>
      <c r="F415" s="67"/>
    </row>
    <row r="416" spans="2:6" s="28" customFormat="1" x14ac:dyDescent="0.3">
      <c r="B416" s="26"/>
      <c r="C416" s="26"/>
      <c r="D416" s="29"/>
      <c r="E416" s="67"/>
      <c r="F416" s="67"/>
    </row>
    <row r="417" spans="2:6" s="28" customFormat="1" x14ac:dyDescent="0.3">
      <c r="B417" s="26"/>
      <c r="C417" s="26"/>
      <c r="D417" s="29"/>
      <c r="E417" s="67"/>
      <c r="F417" s="67"/>
    </row>
    <row r="418" spans="2:6" s="28" customFormat="1" x14ac:dyDescent="0.3">
      <c r="B418" s="26"/>
      <c r="C418" s="26"/>
      <c r="D418" s="29"/>
      <c r="E418" s="67"/>
      <c r="F418" s="67"/>
    </row>
    <row r="419" spans="2:6" s="28" customFormat="1" x14ac:dyDescent="0.3">
      <c r="B419" s="26"/>
      <c r="C419" s="26"/>
      <c r="D419" s="29"/>
      <c r="E419" s="67"/>
      <c r="F419" s="67"/>
    </row>
    <row r="420" spans="2:6" s="28" customFormat="1" x14ac:dyDescent="0.3">
      <c r="B420" s="26"/>
      <c r="C420" s="26"/>
      <c r="D420" s="29"/>
      <c r="E420" s="67"/>
      <c r="F420" s="67"/>
    </row>
    <row r="421" spans="2:6" s="28" customFormat="1" x14ac:dyDescent="0.3">
      <c r="B421" s="26"/>
      <c r="C421" s="26"/>
      <c r="D421" s="29"/>
      <c r="E421" s="67"/>
      <c r="F421" s="67"/>
    </row>
    <row r="422" spans="2:6" s="28" customFormat="1" x14ac:dyDescent="0.3">
      <c r="B422" s="26"/>
      <c r="C422" s="26"/>
      <c r="D422" s="29"/>
      <c r="E422" s="67"/>
      <c r="F422" s="67"/>
    </row>
    <row r="423" spans="2:6" s="28" customFormat="1" x14ac:dyDescent="0.3">
      <c r="B423" s="26"/>
      <c r="C423" s="26"/>
      <c r="D423" s="29"/>
      <c r="E423" s="67"/>
      <c r="F423" s="67"/>
    </row>
    <row r="424" spans="2:6" s="28" customFormat="1" x14ac:dyDescent="0.3">
      <c r="B424" s="26"/>
      <c r="C424" s="26"/>
      <c r="D424" s="29"/>
      <c r="E424" s="67"/>
      <c r="F424" s="67"/>
    </row>
    <row r="425" spans="2:6" s="28" customFormat="1" x14ac:dyDescent="0.3">
      <c r="B425" s="26"/>
      <c r="C425" s="26"/>
      <c r="D425" s="29"/>
      <c r="E425" s="67"/>
      <c r="F425" s="67"/>
    </row>
    <row r="426" spans="2:6" s="28" customFormat="1" x14ac:dyDescent="0.3">
      <c r="B426" s="26"/>
      <c r="C426" s="26"/>
      <c r="D426" s="29"/>
      <c r="E426" s="67"/>
      <c r="F426" s="67"/>
    </row>
    <row r="427" spans="2:6" s="28" customFormat="1" x14ac:dyDescent="0.3">
      <c r="B427" s="26"/>
      <c r="C427" s="26"/>
      <c r="D427" s="29"/>
      <c r="E427" s="67"/>
      <c r="F427" s="67"/>
    </row>
    <row r="428" spans="2:6" s="28" customFormat="1" x14ac:dyDescent="0.3">
      <c r="B428" s="26"/>
      <c r="C428" s="26"/>
      <c r="D428" s="29"/>
      <c r="E428" s="67"/>
      <c r="F428" s="67"/>
    </row>
    <row r="429" spans="2:6" s="28" customFormat="1" x14ac:dyDescent="0.3">
      <c r="B429" s="26"/>
      <c r="C429" s="26"/>
      <c r="D429" s="29"/>
      <c r="E429" s="67"/>
      <c r="F429" s="67"/>
    </row>
    <row r="430" spans="2:6" s="28" customFormat="1" x14ac:dyDescent="0.3">
      <c r="B430" s="26"/>
      <c r="C430" s="26"/>
      <c r="D430" s="29"/>
      <c r="E430" s="67"/>
      <c r="F430" s="67"/>
    </row>
    <row r="431" spans="2:6" s="28" customFormat="1" x14ac:dyDescent="0.3">
      <c r="B431" s="26"/>
      <c r="C431" s="26"/>
      <c r="D431" s="29"/>
      <c r="E431" s="67"/>
      <c r="F431" s="67"/>
    </row>
    <row r="432" spans="2:6" s="28" customFormat="1" x14ac:dyDescent="0.3">
      <c r="B432" s="26"/>
      <c r="C432" s="26"/>
      <c r="D432" s="29"/>
      <c r="E432" s="67"/>
      <c r="F432" s="67"/>
    </row>
    <row r="433" spans="2:6" s="28" customFormat="1" x14ac:dyDescent="0.3">
      <c r="B433" s="26"/>
      <c r="C433" s="26"/>
      <c r="D433" s="29"/>
      <c r="E433" s="67"/>
      <c r="F433" s="67"/>
    </row>
    <row r="434" spans="2:6" s="28" customFormat="1" x14ac:dyDescent="0.3">
      <c r="B434" s="26"/>
      <c r="C434" s="26"/>
      <c r="D434" s="29"/>
      <c r="E434" s="67"/>
      <c r="F434" s="67"/>
    </row>
    <row r="435" spans="2:6" s="28" customFormat="1" x14ac:dyDescent="0.3">
      <c r="B435" s="26"/>
      <c r="C435" s="26"/>
      <c r="D435" s="29"/>
      <c r="E435" s="67"/>
      <c r="F435" s="67"/>
    </row>
    <row r="436" spans="2:6" s="28" customFormat="1" x14ac:dyDescent="0.3">
      <c r="B436" s="26"/>
      <c r="C436" s="26"/>
      <c r="D436" s="29"/>
      <c r="E436" s="67"/>
      <c r="F436" s="67"/>
    </row>
    <row r="437" spans="2:6" s="28" customFormat="1" x14ac:dyDescent="0.3">
      <c r="B437" s="26"/>
      <c r="C437" s="26"/>
      <c r="D437" s="29"/>
      <c r="E437" s="67"/>
      <c r="F437" s="67"/>
    </row>
    <row r="438" spans="2:6" s="28" customFormat="1" x14ac:dyDescent="0.3">
      <c r="B438" s="26"/>
      <c r="C438" s="26"/>
      <c r="D438" s="29"/>
      <c r="E438" s="67"/>
      <c r="F438" s="67"/>
    </row>
    <row r="439" spans="2:6" s="28" customFormat="1" x14ac:dyDescent="0.3">
      <c r="B439" s="26"/>
      <c r="C439" s="26"/>
      <c r="D439" s="29"/>
      <c r="E439" s="67"/>
      <c r="F439" s="67"/>
    </row>
    <row r="440" spans="2:6" s="28" customFormat="1" x14ac:dyDescent="0.3">
      <c r="B440" s="26"/>
      <c r="C440" s="26"/>
      <c r="D440" s="29"/>
      <c r="E440" s="67"/>
      <c r="F440" s="67"/>
    </row>
    <row r="441" spans="2:6" s="28" customFormat="1" x14ac:dyDescent="0.3">
      <c r="B441" s="26"/>
      <c r="C441" s="26"/>
      <c r="D441" s="29"/>
      <c r="E441" s="67"/>
      <c r="F441" s="67"/>
    </row>
    <row r="442" spans="2:6" s="28" customFormat="1" x14ac:dyDescent="0.3">
      <c r="B442" s="26"/>
      <c r="C442" s="26"/>
      <c r="D442" s="29"/>
      <c r="E442" s="67"/>
      <c r="F442" s="67"/>
    </row>
    <row r="443" spans="2:6" s="28" customFormat="1" x14ac:dyDescent="0.3">
      <c r="B443" s="26"/>
      <c r="C443" s="26"/>
      <c r="D443" s="29"/>
      <c r="E443" s="67"/>
      <c r="F443" s="67"/>
    </row>
    <row r="444" spans="2:6" s="28" customFormat="1" x14ac:dyDescent="0.3">
      <c r="B444" s="26"/>
      <c r="C444" s="26"/>
      <c r="D444" s="29"/>
      <c r="E444" s="67"/>
      <c r="F444" s="67"/>
    </row>
    <row r="445" spans="2:6" s="28" customFormat="1" x14ac:dyDescent="0.3">
      <c r="B445" s="26"/>
      <c r="C445" s="26"/>
      <c r="D445" s="29"/>
      <c r="E445" s="67"/>
      <c r="F445" s="67"/>
    </row>
    <row r="446" spans="2:6" s="28" customFormat="1" x14ac:dyDescent="0.3">
      <c r="B446" s="26"/>
      <c r="C446" s="26"/>
      <c r="D446" s="29"/>
      <c r="E446" s="67"/>
      <c r="F446" s="67"/>
    </row>
    <row r="447" spans="2:6" s="28" customFormat="1" x14ac:dyDescent="0.3">
      <c r="B447" s="26"/>
      <c r="C447" s="26"/>
      <c r="D447" s="29"/>
      <c r="E447" s="67"/>
      <c r="F447" s="67"/>
    </row>
    <row r="448" spans="2:6" s="28" customFormat="1" x14ac:dyDescent="0.3">
      <c r="B448" s="26"/>
      <c r="C448" s="26"/>
      <c r="D448" s="29"/>
      <c r="E448" s="67"/>
      <c r="F448" s="67"/>
    </row>
    <row r="449" spans="2:6" s="28" customFormat="1" x14ac:dyDescent="0.3">
      <c r="B449" s="26"/>
      <c r="C449" s="26"/>
      <c r="D449" s="29"/>
      <c r="E449" s="67"/>
      <c r="F449" s="67"/>
    </row>
    <row r="450" spans="2:6" s="28" customFormat="1" x14ac:dyDescent="0.3">
      <c r="B450" s="26"/>
      <c r="C450" s="26"/>
      <c r="D450" s="29"/>
      <c r="E450" s="67"/>
      <c r="F450" s="67"/>
    </row>
    <row r="451" spans="2:6" s="28" customFormat="1" x14ac:dyDescent="0.3">
      <c r="B451" s="26"/>
      <c r="C451" s="26"/>
      <c r="D451" s="29"/>
      <c r="E451" s="67"/>
      <c r="F451" s="67"/>
    </row>
    <row r="452" spans="2:6" s="28" customFormat="1" x14ac:dyDescent="0.3">
      <c r="B452" s="26"/>
      <c r="C452" s="26"/>
      <c r="D452" s="29"/>
      <c r="E452" s="67"/>
      <c r="F452" s="67"/>
    </row>
    <row r="453" spans="2:6" s="28" customFormat="1" x14ac:dyDescent="0.3">
      <c r="B453" s="26"/>
      <c r="C453" s="26"/>
      <c r="D453" s="29"/>
      <c r="E453" s="67"/>
      <c r="F453" s="67"/>
    </row>
    <row r="454" spans="2:6" s="28" customFormat="1" x14ac:dyDescent="0.3">
      <c r="B454" s="26"/>
      <c r="C454" s="26"/>
      <c r="D454" s="29"/>
      <c r="E454" s="67"/>
      <c r="F454" s="67"/>
    </row>
    <row r="455" spans="2:6" s="28" customFormat="1" x14ac:dyDescent="0.3">
      <c r="B455" s="26"/>
      <c r="C455" s="26"/>
      <c r="D455" s="29"/>
      <c r="E455" s="67"/>
      <c r="F455" s="67"/>
    </row>
    <row r="456" spans="2:6" s="28" customFormat="1" x14ac:dyDescent="0.3">
      <c r="B456" s="26"/>
      <c r="C456" s="26"/>
      <c r="D456" s="29"/>
      <c r="E456" s="67"/>
      <c r="F456" s="67"/>
    </row>
    <row r="457" spans="2:6" s="28" customFormat="1" x14ac:dyDescent="0.3">
      <c r="B457" s="26"/>
      <c r="C457" s="26"/>
      <c r="D457" s="29"/>
      <c r="E457" s="67"/>
      <c r="F457" s="67"/>
    </row>
    <row r="458" spans="2:6" s="28" customFormat="1" x14ac:dyDescent="0.3">
      <c r="B458" s="26"/>
      <c r="C458" s="26"/>
      <c r="D458" s="29"/>
      <c r="E458" s="67"/>
      <c r="F458" s="67"/>
    </row>
    <row r="459" spans="2:6" s="28" customFormat="1" x14ac:dyDescent="0.3">
      <c r="B459" s="26"/>
      <c r="C459" s="26"/>
      <c r="D459" s="29"/>
      <c r="E459" s="67"/>
      <c r="F459" s="67"/>
    </row>
    <row r="460" spans="2:6" s="28" customFormat="1" x14ac:dyDescent="0.3">
      <c r="B460" s="26"/>
      <c r="C460" s="26"/>
      <c r="D460" s="29"/>
      <c r="E460" s="67"/>
      <c r="F460" s="67"/>
    </row>
    <row r="461" spans="2:6" s="28" customFormat="1" x14ac:dyDescent="0.3">
      <c r="B461" s="26"/>
      <c r="C461" s="26"/>
      <c r="D461" s="29"/>
      <c r="E461" s="67"/>
      <c r="F461" s="67"/>
    </row>
    <row r="462" spans="2:6" s="28" customFormat="1" x14ac:dyDescent="0.3">
      <c r="B462" s="26"/>
      <c r="C462" s="26"/>
      <c r="D462" s="29"/>
      <c r="E462" s="67"/>
      <c r="F462" s="67"/>
    </row>
    <row r="463" spans="2:6" s="28" customFormat="1" x14ac:dyDescent="0.3">
      <c r="B463" s="26"/>
      <c r="C463" s="26"/>
      <c r="D463" s="29"/>
      <c r="E463" s="67"/>
      <c r="F463" s="67"/>
    </row>
    <row r="464" spans="2:6" s="28" customFormat="1" x14ac:dyDescent="0.3">
      <c r="B464" s="26"/>
      <c r="C464" s="26"/>
      <c r="D464" s="29"/>
      <c r="E464" s="67"/>
      <c r="F464" s="67"/>
    </row>
    <row r="465" spans="2:6" s="28" customFormat="1" x14ac:dyDescent="0.3">
      <c r="B465" s="26"/>
      <c r="C465" s="26"/>
      <c r="D465" s="29"/>
      <c r="E465" s="67"/>
      <c r="F465" s="67"/>
    </row>
    <row r="466" spans="2:6" s="28" customFormat="1" x14ac:dyDescent="0.3">
      <c r="B466" s="26"/>
      <c r="C466" s="26"/>
      <c r="D466" s="29"/>
      <c r="E466" s="67"/>
      <c r="F466" s="67"/>
    </row>
    <row r="467" spans="2:6" s="28" customFormat="1" x14ac:dyDescent="0.3">
      <c r="B467" s="26"/>
      <c r="C467" s="26"/>
      <c r="D467" s="29"/>
      <c r="E467" s="67"/>
      <c r="F467" s="67"/>
    </row>
    <row r="468" spans="2:6" s="28" customFormat="1" x14ac:dyDescent="0.3">
      <c r="B468" s="26"/>
      <c r="C468" s="26"/>
      <c r="D468" s="29"/>
      <c r="E468" s="67"/>
      <c r="F468" s="67"/>
    </row>
    <row r="469" spans="2:6" s="28" customFormat="1" x14ac:dyDescent="0.3">
      <c r="B469" s="26"/>
      <c r="C469" s="26"/>
      <c r="D469" s="29"/>
      <c r="E469" s="67"/>
      <c r="F469" s="67"/>
    </row>
    <row r="470" spans="2:6" s="28" customFormat="1" x14ac:dyDescent="0.3">
      <c r="B470" s="26"/>
      <c r="C470" s="26"/>
      <c r="D470" s="29"/>
      <c r="E470" s="67"/>
      <c r="F470" s="67"/>
    </row>
    <row r="471" spans="2:6" s="28" customFormat="1" x14ac:dyDescent="0.3">
      <c r="B471" s="26"/>
      <c r="C471" s="26"/>
      <c r="D471" s="29"/>
      <c r="E471" s="67"/>
      <c r="F471" s="67"/>
    </row>
    <row r="472" spans="2:6" s="28" customFormat="1" x14ac:dyDescent="0.3">
      <c r="B472" s="26"/>
      <c r="C472" s="26"/>
      <c r="D472" s="29"/>
      <c r="E472" s="67"/>
      <c r="F472" s="67"/>
    </row>
    <row r="473" spans="2:6" s="28" customFormat="1" x14ac:dyDescent="0.3">
      <c r="B473" s="26"/>
      <c r="C473" s="26"/>
      <c r="D473" s="29"/>
      <c r="E473" s="67"/>
      <c r="F473" s="67"/>
    </row>
    <row r="474" spans="2:6" s="28" customFormat="1" x14ac:dyDescent="0.3">
      <c r="B474" s="26"/>
      <c r="C474" s="26"/>
      <c r="D474" s="29"/>
      <c r="E474" s="67"/>
      <c r="F474" s="67"/>
    </row>
    <row r="475" spans="2:6" s="28" customFormat="1" x14ac:dyDescent="0.3">
      <c r="B475" s="26"/>
      <c r="C475" s="26"/>
      <c r="D475" s="29"/>
      <c r="E475" s="67"/>
      <c r="F475" s="67"/>
    </row>
    <row r="476" spans="2:6" s="28" customFormat="1" x14ac:dyDescent="0.3">
      <c r="B476" s="26"/>
      <c r="C476" s="26"/>
      <c r="D476" s="29"/>
      <c r="E476" s="67"/>
      <c r="F476" s="67"/>
    </row>
    <row r="477" spans="2:6" s="28" customFormat="1" x14ac:dyDescent="0.3">
      <c r="B477" s="26"/>
      <c r="C477" s="26"/>
      <c r="D477" s="29"/>
      <c r="E477" s="67"/>
      <c r="F477" s="67"/>
    </row>
    <row r="478" spans="2:6" s="28" customFormat="1" x14ac:dyDescent="0.3">
      <c r="B478" s="26"/>
      <c r="C478" s="26"/>
      <c r="D478" s="29"/>
      <c r="E478" s="67"/>
      <c r="F478" s="67"/>
    </row>
    <row r="479" spans="2:6" s="28" customFormat="1" x14ac:dyDescent="0.3">
      <c r="B479" s="26"/>
      <c r="C479" s="26"/>
      <c r="D479" s="29"/>
      <c r="E479" s="67"/>
      <c r="F479" s="67"/>
    </row>
    <row r="480" spans="2:6" s="28" customFormat="1" x14ac:dyDescent="0.3">
      <c r="B480" s="26"/>
      <c r="C480" s="26"/>
      <c r="D480" s="29"/>
      <c r="E480" s="67"/>
      <c r="F480" s="67"/>
    </row>
    <row r="481" spans="2:6" s="28" customFormat="1" x14ac:dyDescent="0.3">
      <c r="B481" s="26"/>
      <c r="C481" s="26"/>
      <c r="D481" s="29"/>
      <c r="E481" s="67"/>
      <c r="F481" s="67"/>
    </row>
    <row r="482" spans="2:6" s="28" customFormat="1" x14ac:dyDescent="0.3">
      <c r="B482" s="26"/>
      <c r="C482" s="26"/>
      <c r="D482" s="29"/>
      <c r="E482" s="67"/>
      <c r="F482" s="67"/>
    </row>
    <row r="483" spans="2:6" s="28" customFormat="1" x14ac:dyDescent="0.3">
      <c r="B483" s="26"/>
      <c r="C483" s="26"/>
      <c r="D483" s="29"/>
      <c r="E483" s="67"/>
      <c r="F483" s="67"/>
    </row>
    <row r="484" spans="2:6" s="28" customFormat="1" x14ac:dyDescent="0.3">
      <c r="B484" s="26"/>
      <c r="C484" s="26"/>
      <c r="D484" s="29"/>
      <c r="E484" s="67"/>
      <c r="F484" s="67"/>
    </row>
    <row r="485" spans="2:6" s="28" customFormat="1" x14ac:dyDescent="0.3">
      <c r="B485" s="26"/>
      <c r="C485" s="26"/>
      <c r="D485" s="29"/>
      <c r="E485" s="67"/>
      <c r="F485" s="67"/>
    </row>
    <row r="486" spans="2:6" s="28" customFormat="1" x14ac:dyDescent="0.3">
      <c r="B486" s="26"/>
      <c r="C486" s="26"/>
      <c r="D486" s="29"/>
      <c r="E486" s="67"/>
      <c r="F486" s="67"/>
    </row>
    <row r="487" spans="2:6" s="28" customFormat="1" x14ac:dyDescent="0.3">
      <c r="B487" s="26"/>
      <c r="C487" s="26"/>
      <c r="D487" s="29"/>
      <c r="E487" s="67"/>
      <c r="F487" s="67"/>
    </row>
    <row r="488" spans="2:6" s="28" customFormat="1" x14ac:dyDescent="0.3">
      <c r="B488" s="26"/>
      <c r="C488" s="26"/>
      <c r="D488" s="29"/>
      <c r="E488" s="67"/>
      <c r="F488" s="67"/>
    </row>
    <row r="489" spans="2:6" s="28" customFormat="1" x14ac:dyDescent="0.3">
      <c r="B489" s="26"/>
      <c r="C489" s="26"/>
      <c r="D489" s="29"/>
      <c r="E489" s="67"/>
      <c r="F489" s="67"/>
    </row>
    <row r="490" spans="2:6" s="28" customFormat="1" x14ac:dyDescent="0.3">
      <c r="B490" s="26"/>
      <c r="C490" s="26"/>
      <c r="D490" s="29"/>
      <c r="E490" s="67"/>
      <c r="F490" s="67"/>
    </row>
    <row r="491" spans="2:6" s="28" customFormat="1" x14ac:dyDescent="0.3">
      <c r="B491" s="26"/>
      <c r="C491" s="26"/>
      <c r="D491" s="29"/>
      <c r="E491" s="67"/>
      <c r="F491" s="67"/>
    </row>
    <row r="492" spans="2:6" s="28" customFormat="1" x14ac:dyDescent="0.3">
      <c r="B492" s="26"/>
      <c r="C492" s="26"/>
      <c r="D492" s="29"/>
      <c r="E492" s="67"/>
      <c r="F492" s="67"/>
    </row>
    <row r="493" spans="2:6" s="28" customFormat="1" x14ac:dyDescent="0.3">
      <c r="B493" s="26"/>
      <c r="C493" s="26"/>
      <c r="D493" s="29"/>
      <c r="E493" s="67"/>
      <c r="F493" s="67"/>
    </row>
    <row r="494" spans="2:6" s="28" customFormat="1" x14ac:dyDescent="0.3">
      <c r="B494" s="26"/>
      <c r="C494" s="26"/>
      <c r="D494" s="29"/>
      <c r="E494" s="67"/>
      <c r="F494" s="67"/>
    </row>
    <row r="495" spans="2:6" s="28" customFormat="1" x14ac:dyDescent="0.3">
      <c r="B495" s="26"/>
      <c r="C495" s="26"/>
      <c r="D495" s="29"/>
      <c r="E495" s="67"/>
      <c r="F495" s="67"/>
    </row>
    <row r="496" spans="2:6" s="28" customFormat="1" x14ac:dyDescent="0.3">
      <c r="B496" s="26"/>
      <c r="C496" s="26"/>
      <c r="D496" s="29"/>
      <c r="E496" s="67"/>
      <c r="F496" s="67"/>
    </row>
    <row r="497" spans="2:6" s="28" customFormat="1" x14ac:dyDescent="0.3">
      <c r="B497" s="26"/>
      <c r="C497" s="26"/>
      <c r="D497" s="29"/>
      <c r="E497" s="67"/>
      <c r="F497" s="67"/>
    </row>
    <row r="498" spans="2:6" s="28" customFormat="1" x14ac:dyDescent="0.3">
      <c r="B498" s="26"/>
      <c r="C498" s="26"/>
      <c r="D498" s="29"/>
      <c r="E498" s="67"/>
      <c r="F498" s="67"/>
    </row>
    <row r="499" spans="2:6" s="28" customFormat="1" x14ac:dyDescent="0.3">
      <c r="B499" s="26"/>
      <c r="C499" s="26"/>
      <c r="D499" s="29"/>
      <c r="E499" s="67"/>
      <c r="F499" s="67"/>
    </row>
    <row r="500" spans="2:6" s="28" customFormat="1" x14ac:dyDescent="0.3">
      <c r="B500" s="26"/>
      <c r="C500" s="26"/>
      <c r="D500" s="29"/>
      <c r="E500" s="67"/>
      <c r="F500" s="67"/>
    </row>
    <row r="501" spans="2:6" s="28" customFormat="1" x14ac:dyDescent="0.3">
      <c r="B501" s="26"/>
      <c r="C501" s="26"/>
      <c r="D501" s="29"/>
      <c r="E501" s="67"/>
      <c r="F501" s="67"/>
    </row>
    <row r="502" spans="2:6" s="28" customFormat="1" x14ac:dyDescent="0.3">
      <c r="B502" s="26"/>
      <c r="C502" s="26"/>
      <c r="D502" s="29"/>
      <c r="E502" s="67"/>
      <c r="F502" s="67"/>
    </row>
    <row r="503" spans="2:6" s="28" customFormat="1" x14ac:dyDescent="0.3">
      <c r="B503" s="26"/>
      <c r="C503" s="26"/>
      <c r="D503" s="29"/>
      <c r="E503" s="67"/>
      <c r="F503" s="67"/>
    </row>
    <row r="504" spans="2:6" s="28" customFormat="1" x14ac:dyDescent="0.3">
      <c r="B504" s="26"/>
      <c r="C504" s="26"/>
      <c r="D504" s="29"/>
      <c r="E504" s="67"/>
      <c r="F504" s="67"/>
    </row>
    <row r="505" spans="2:6" s="28" customFormat="1" x14ac:dyDescent="0.3">
      <c r="B505" s="26"/>
      <c r="C505" s="26"/>
      <c r="D505" s="29"/>
      <c r="E505" s="67"/>
      <c r="F505" s="67"/>
    </row>
    <row r="506" spans="2:6" s="28" customFormat="1" x14ac:dyDescent="0.3">
      <c r="B506" s="26"/>
      <c r="C506" s="26"/>
      <c r="D506" s="29"/>
      <c r="E506" s="67"/>
      <c r="F506" s="67"/>
    </row>
    <row r="507" spans="2:6" s="28" customFormat="1" x14ac:dyDescent="0.3">
      <c r="B507" s="26"/>
      <c r="C507" s="26"/>
      <c r="D507" s="29"/>
      <c r="E507" s="67"/>
      <c r="F507" s="67"/>
    </row>
    <row r="508" spans="2:6" s="28" customFormat="1" x14ac:dyDescent="0.3">
      <c r="B508" s="26"/>
      <c r="C508" s="26"/>
      <c r="D508" s="29"/>
      <c r="E508" s="67"/>
      <c r="F508" s="67"/>
    </row>
    <row r="509" spans="2:6" s="28" customFormat="1" x14ac:dyDescent="0.3">
      <c r="B509" s="26"/>
      <c r="C509" s="26"/>
      <c r="D509" s="29"/>
      <c r="E509" s="67"/>
      <c r="F509" s="67"/>
    </row>
    <row r="510" spans="2:6" s="28" customFormat="1" x14ac:dyDescent="0.3">
      <c r="B510" s="26"/>
      <c r="C510" s="26"/>
      <c r="D510" s="29"/>
      <c r="E510" s="67"/>
      <c r="F510" s="67"/>
    </row>
    <row r="511" spans="2:6" s="28" customFormat="1" x14ac:dyDescent="0.3">
      <c r="B511" s="26"/>
      <c r="C511" s="26"/>
      <c r="D511" s="29"/>
      <c r="E511" s="67"/>
      <c r="F511" s="67"/>
    </row>
    <row r="512" spans="2:6" s="28" customFormat="1" x14ac:dyDescent="0.3">
      <c r="B512" s="26"/>
      <c r="C512" s="26"/>
      <c r="D512" s="29"/>
      <c r="E512" s="67"/>
      <c r="F512" s="67"/>
    </row>
    <row r="513" spans="2:6" s="28" customFormat="1" x14ac:dyDescent="0.3">
      <c r="B513" s="26"/>
      <c r="C513" s="26"/>
      <c r="D513" s="29"/>
      <c r="E513" s="67"/>
      <c r="F513" s="67"/>
    </row>
    <row r="514" spans="2:6" s="28" customFormat="1" x14ac:dyDescent="0.3">
      <c r="B514" s="26"/>
      <c r="C514" s="26"/>
      <c r="D514" s="29"/>
      <c r="E514" s="67"/>
      <c r="F514" s="67"/>
    </row>
    <row r="515" spans="2:6" s="28" customFormat="1" x14ac:dyDescent="0.3">
      <c r="B515" s="26"/>
      <c r="C515" s="26"/>
      <c r="D515" s="29"/>
      <c r="E515" s="67"/>
      <c r="F515" s="67"/>
    </row>
    <row r="516" spans="2:6" s="28" customFormat="1" x14ac:dyDescent="0.3">
      <c r="B516" s="26"/>
      <c r="C516" s="26"/>
      <c r="D516" s="29"/>
      <c r="E516" s="67"/>
      <c r="F516" s="67"/>
    </row>
    <row r="517" spans="2:6" s="28" customFormat="1" x14ac:dyDescent="0.3">
      <c r="B517" s="26"/>
      <c r="C517" s="26"/>
      <c r="D517" s="29"/>
      <c r="E517" s="67"/>
      <c r="F517" s="67"/>
    </row>
    <row r="518" spans="2:6" s="28" customFormat="1" x14ac:dyDescent="0.3">
      <c r="B518" s="26"/>
      <c r="C518" s="26"/>
      <c r="D518" s="29"/>
      <c r="E518" s="67"/>
      <c r="F518" s="67"/>
    </row>
    <row r="519" spans="2:6" s="28" customFormat="1" x14ac:dyDescent="0.3">
      <c r="B519" s="26"/>
      <c r="C519" s="26"/>
      <c r="D519" s="29"/>
      <c r="E519" s="67"/>
      <c r="F519" s="67"/>
    </row>
    <row r="520" spans="2:6" s="28" customFormat="1" x14ac:dyDescent="0.3">
      <c r="B520" s="26"/>
      <c r="C520" s="26"/>
      <c r="D520" s="29"/>
      <c r="E520" s="67"/>
      <c r="F520" s="67"/>
    </row>
    <row r="521" spans="2:6" s="28" customFormat="1" x14ac:dyDescent="0.3">
      <c r="B521" s="26"/>
      <c r="C521" s="26"/>
      <c r="D521" s="29"/>
      <c r="E521" s="67"/>
      <c r="F521" s="67"/>
    </row>
    <row r="522" spans="2:6" s="28" customFormat="1" x14ac:dyDescent="0.3">
      <c r="B522" s="26"/>
      <c r="C522" s="26"/>
      <c r="D522" s="29"/>
      <c r="E522" s="67"/>
      <c r="F522" s="67"/>
    </row>
    <row r="523" spans="2:6" s="28" customFormat="1" x14ac:dyDescent="0.3">
      <c r="B523" s="26"/>
      <c r="C523" s="26"/>
      <c r="D523" s="29"/>
      <c r="E523" s="67"/>
      <c r="F523" s="67"/>
    </row>
    <row r="524" spans="2:6" s="28" customFormat="1" x14ac:dyDescent="0.3">
      <c r="B524" s="26"/>
      <c r="C524" s="26"/>
      <c r="D524" s="29"/>
      <c r="E524" s="67"/>
      <c r="F524" s="67"/>
    </row>
    <row r="525" spans="2:6" s="28" customFormat="1" x14ac:dyDescent="0.3">
      <c r="B525" s="26"/>
      <c r="C525" s="26"/>
      <c r="D525" s="29"/>
      <c r="E525" s="67"/>
      <c r="F525" s="67"/>
    </row>
    <row r="526" spans="2:6" s="28" customFormat="1" x14ac:dyDescent="0.3">
      <c r="B526" s="26"/>
      <c r="C526" s="26"/>
      <c r="D526" s="29"/>
      <c r="E526" s="67"/>
      <c r="F526" s="67"/>
    </row>
    <row r="527" spans="2:6" s="28" customFormat="1" x14ac:dyDescent="0.3">
      <c r="B527" s="26"/>
      <c r="C527" s="26"/>
      <c r="D527" s="29"/>
      <c r="E527" s="67"/>
      <c r="F527" s="67"/>
    </row>
    <row r="528" spans="2:6" s="28" customFormat="1" x14ac:dyDescent="0.3">
      <c r="B528" s="26"/>
      <c r="C528" s="26"/>
      <c r="D528" s="29"/>
      <c r="E528" s="67"/>
      <c r="F528" s="67"/>
    </row>
    <row r="529" spans="2:6" s="28" customFormat="1" x14ac:dyDescent="0.3">
      <c r="B529" s="26"/>
      <c r="C529" s="26"/>
      <c r="D529" s="29"/>
      <c r="E529" s="67"/>
      <c r="F529" s="67"/>
    </row>
    <row r="530" spans="2:6" s="28" customFormat="1" x14ac:dyDescent="0.3">
      <c r="B530" s="26"/>
      <c r="C530" s="26"/>
      <c r="D530" s="29"/>
      <c r="E530" s="67"/>
      <c r="F530" s="67"/>
    </row>
    <row r="531" spans="2:6" s="28" customFormat="1" x14ac:dyDescent="0.3">
      <c r="B531" s="26"/>
      <c r="C531" s="26"/>
      <c r="D531" s="29"/>
      <c r="E531" s="67"/>
      <c r="F531" s="67"/>
    </row>
    <row r="532" spans="2:6" s="28" customFormat="1" x14ac:dyDescent="0.3">
      <c r="B532" s="26"/>
      <c r="C532" s="26"/>
      <c r="D532" s="29"/>
      <c r="E532" s="67"/>
      <c r="F532" s="67"/>
    </row>
    <row r="533" spans="2:6" s="28" customFormat="1" x14ac:dyDescent="0.3">
      <c r="B533" s="26"/>
      <c r="C533" s="26"/>
      <c r="D533" s="29"/>
      <c r="E533" s="67"/>
      <c r="F533" s="67"/>
    </row>
    <row r="534" spans="2:6" s="28" customFormat="1" x14ac:dyDescent="0.3">
      <c r="B534" s="26"/>
      <c r="C534" s="26"/>
      <c r="D534" s="29"/>
      <c r="E534" s="67"/>
      <c r="F534" s="67"/>
    </row>
    <row r="535" spans="2:6" s="28" customFormat="1" x14ac:dyDescent="0.3">
      <c r="B535" s="26"/>
      <c r="C535" s="26"/>
      <c r="D535" s="29"/>
      <c r="E535" s="67"/>
      <c r="F535" s="67"/>
    </row>
    <row r="536" spans="2:6" s="28" customFormat="1" x14ac:dyDescent="0.3">
      <c r="B536" s="26"/>
      <c r="C536" s="26"/>
      <c r="D536" s="29"/>
      <c r="E536" s="67"/>
      <c r="F536" s="67"/>
    </row>
    <row r="537" spans="2:6" s="28" customFormat="1" x14ac:dyDescent="0.3">
      <c r="B537" s="26"/>
      <c r="C537" s="26"/>
      <c r="D537" s="29"/>
      <c r="E537" s="67"/>
      <c r="F537" s="67"/>
    </row>
    <row r="538" spans="2:6" s="28" customFormat="1" x14ac:dyDescent="0.3">
      <c r="B538" s="26"/>
      <c r="C538" s="26"/>
      <c r="D538" s="29"/>
      <c r="E538" s="67"/>
      <c r="F538" s="67"/>
    </row>
    <row r="539" spans="2:6" s="28" customFormat="1" x14ac:dyDescent="0.3">
      <c r="B539" s="26"/>
      <c r="C539" s="26"/>
      <c r="D539" s="29"/>
      <c r="E539" s="67"/>
      <c r="F539" s="67"/>
    </row>
    <row r="540" spans="2:6" s="28" customFormat="1" x14ac:dyDescent="0.3">
      <c r="B540" s="26"/>
      <c r="C540" s="26"/>
      <c r="D540" s="29"/>
      <c r="E540" s="67"/>
      <c r="F540" s="67"/>
    </row>
    <row r="541" spans="2:6" s="28" customFormat="1" x14ac:dyDescent="0.3">
      <c r="B541" s="26"/>
      <c r="C541" s="26"/>
      <c r="D541" s="29"/>
      <c r="E541" s="67"/>
      <c r="F541" s="67"/>
    </row>
    <row r="542" spans="2:6" s="28" customFormat="1" x14ac:dyDescent="0.3">
      <c r="B542" s="26"/>
      <c r="C542" s="26"/>
      <c r="D542" s="29"/>
      <c r="E542" s="67"/>
      <c r="F542" s="67"/>
    </row>
    <row r="543" spans="2:6" s="28" customFormat="1" x14ac:dyDescent="0.3">
      <c r="B543" s="26"/>
      <c r="C543" s="26"/>
      <c r="D543" s="29"/>
      <c r="E543" s="67"/>
      <c r="F543" s="67"/>
    </row>
    <row r="544" spans="2:6" s="28" customFormat="1" x14ac:dyDescent="0.3">
      <c r="B544" s="26"/>
      <c r="C544" s="26"/>
      <c r="D544" s="29"/>
      <c r="E544" s="67"/>
      <c r="F544" s="67"/>
    </row>
    <row r="545" spans="2:6" s="28" customFormat="1" x14ac:dyDescent="0.3">
      <c r="B545" s="26"/>
      <c r="C545" s="26"/>
      <c r="D545" s="29"/>
      <c r="E545" s="67"/>
      <c r="F545" s="67"/>
    </row>
    <row r="546" spans="2:6" s="28" customFormat="1" x14ac:dyDescent="0.3">
      <c r="B546" s="26"/>
      <c r="C546" s="26"/>
      <c r="D546" s="29"/>
      <c r="E546" s="67"/>
      <c r="F546" s="67"/>
    </row>
    <row r="547" spans="2:6" s="28" customFormat="1" x14ac:dyDescent="0.3">
      <c r="B547" s="26"/>
      <c r="C547" s="26"/>
      <c r="D547" s="29"/>
      <c r="E547" s="67"/>
      <c r="F547" s="67"/>
    </row>
    <row r="548" spans="2:6" s="28" customFormat="1" x14ac:dyDescent="0.3">
      <c r="B548" s="26"/>
      <c r="C548" s="26"/>
      <c r="D548" s="29"/>
      <c r="E548" s="67"/>
      <c r="F548" s="67"/>
    </row>
    <row r="549" spans="2:6" s="28" customFormat="1" x14ac:dyDescent="0.3">
      <c r="B549" s="26"/>
      <c r="C549" s="26"/>
      <c r="D549" s="29"/>
      <c r="E549" s="67"/>
      <c r="F549" s="67"/>
    </row>
    <row r="550" spans="2:6" s="28" customFormat="1" x14ac:dyDescent="0.3">
      <c r="B550" s="26"/>
      <c r="C550" s="26"/>
      <c r="D550" s="29"/>
      <c r="E550" s="67"/>
      <c r="F550" s="67"/>
    </row>
    <row r="551" spans="2:6" s="28" customFormat="1" x14ac:dyDescent="0.3">
      <c r="B551" s="26"/>
      <c r="C551" s="26"/>
      <c r="D551" s="29"/>
      <c r="E551" s="67"/>
      <c r="F551" s="67"/>
    </row>
    <row r="552" spans="2:6" s="28" customFormat="1" x14ac:dyDescent="0.3">
      <c r="B552" s="26"/>
      <c r="C552" s="26"/>
      <c r="D552" s="29"/>
      <c r="E552" s="67"/>
      <c r="F552" s="67"/>
    </row>
    <row r="553" spans="2:6" s="28" customFormat="1" x14ac:dyDescent="0.3">
      <c r="B553" s="26"/>
      <c r="C553" s="26"/>
      <c r="D553" s="29"/>
      <c r="E553" s="67"/>
      <c r="F553" s="67"/>
    </row>
    <row r="554" spans="2:6" s="28" customFormat="1" x14ac:dyDescent="0.3">
      <c r="B554" s="26"/>
      <c r="C554" s="26"/>
      <c r="D554" s="29"/>
      <c r="E554" s="67"/>
      <c r="F554" s="67"/>
    </row>
    <row r="555" spans="2:6" s="28" customFormat="1" x14ac:dyDescent="0.3">
      <c r="B555" s="26"/>
      <c r="C555" s="26"/>
      <c r="D555" s="29"/>
      <c r="E555" s="67"/>
      <c r="F555" s="67"/>
    </row>
    <row r="556" spans="2:6" s="28" customFormat="1" x14ac:dyDescent="0.3">
      <c r="B556" s="26"/>
      <c r="C556" s="26"/>
      <c r="D556" s="29"/>
      <c r="E556" s="67"/>
      <c r="F556" s="67"/>
    </row>
    <row r="557" spans="2:6" s="28" customFormat="1" x14ac:dyDescent="0.3">
      <c r="B557" s="26"/>
      <c r="C557" s="26"/>
      <c r="D557" s="29"/>
      <c r="E557" s="67"/>
      <c r="F557" s="67"/>
    </row>
    <row r="558" spans="2:6" s="28" customFormat="1" x14ac:dyDescent="0.3">
      <c r="B558" s="26"/>
      <c r="C558" s="26"/>
      <c r="D558" s="29"/>
      <c r="E558" s="67"/>
      <c r="F558" s="67"/>
    </row>
    <row r="559" spans="2:6" s="28" customFormat="1" x14ac:dyDescent="0.3">
      <c r="B559" s="26"/>
      <c r="C559" s="26"/>
      <c r="D559" s="29"/>
      <c r="E559" s="67"/>
      <c r="F559" s="67"/>
    </row>
    <row r="560" spans="2:6" s="28" customFormat="1" x14ac:dyDescent="0.3">
      <c r="B560" s="26"/>
      <c r="C560" s="26"/>
      <c r="D560" s="29"/>
      <c r="E560" s="67"/>
      <c r="F560" s="67"/>
    </row>
    <row r="561" spans="2:6" s="28" customFormat="1" x14ac:dyDescent="0.3">
      <c r="B561" s="26"/>
      <c r="C561" s="26"/>
      <c r="D561" s="29"/>
      <c r="E561" s="67"/>
      <c r="F561" s="67"/>
    </row>
    <row r="562" spans="2:6" s="28" customFormat="1" x14ac:dyDescent="0.3">
      <c r="B562" s="26"/>
      <c r="C562" s="26"/>
      <c r="D562" s="29"/>
      <c r="E562" s="67"/>
      <c r="F562" s="67"/>
    </row>
    <row r="563" spans="2:6" s="28" customFormat="1" x14ac:dyDescent="0.3">
      <c r="B563" s="26"/>
      <c r="C563" s="26"/>
      <c r="D563" s="29"/>
      <c r="E563" s="67"/>
      <c r="F563" s="67"/>
    </row>
    <row r="564" spans="2:6" s="28" customFormat="1" x14ac:dyDescent="0.3">
      <c r="B564" s="26"/>
      <c r="C564" s="26"/>
      <c r="D564" s="29"/>
      <c r="E564" s="67"/>
      <c r="F564" s="67"/>
    </row>
    <row r="565" spans="2:6" s="28" customFormat="1" x14ac:dyDescent="0.3">
      <c r="B565" s="26"/>
      <c r="C565" s="26"/>
      <c r="D565" s="29"/>
      <c r="E565" s="67"/>
      <c r="F565" s="67"/>
    </row>
    <row r="566" spans="2:6" s="28" customFormat="1" x14ac:dyDescent="0.3">
      <c r="B566" s="26"/>
      <c r="C566" s="26"/>
      <c r="D566" s="29"/>
      <c r="E566" s="67"/>
      <c r="F566" s="67"/>
    </row>
    <row r="567" spans="2:6" s="28" customFormat="1" x14ac:dyDescent="0.3">
      <c r="B567" s="26"/>
      <c r="C567" s="26"/>
      <c r="D567" s="29"/>
      <c r="E567" s="67"/>
      <c r="F567" s="67"/>
    </row>
    <row r="568" spans="2:6" s="28" customFormat="1" x14ac:dyDescent="0.3">
      <c r="B568" s="26"/>
      <c r="C568" s="26"/>
      <c r="D568" s="29"/>
      <c r="E568" s="67"/>
      <c r="F568" s="67"/>
    </row>
    <row r="569" spans="2:6" s="28" customFormat="1" x14ac:dyDescent="0.3">
      <c r="B569" s="26"/>
      <c r="C569" s="26"/>
      <c r="D569" s="29"/>
      <c r="E569" s="67"/>
      <c r="F569" s="67"/>
    </row>
    <row r="570" spans="2:6" s="28" customFormat="1" x14ac:dyDescent="0.3">
      <c r="B570" s="26"/>
      <c r="C570" s="26"/>
      <c r="D570" s="29"/>
      <c r="E570" s="67"/>
      <c r="F570" s="67"/>
    </row>
    <row r="571" spans="2:6" s="28" customFormat="1" x14ac:dyDescent="0.3">
      <c r="B571" s="26"/>
      <c r="C571" s="26"/>
      <c r="D571" s="29"/>
      <c r="E571" s="67"/>
      <c r="F571" s="67"/>
    </row>
    <row r="572" spans="2:6" s="28" customFormat="1" x14ac:dyDescent="0.3">
      <c r="B572" s="26"/>
      <c r="C572" s="26"/>
      <c r="D572" s="29"/>
      <c r="E572" s="67"/>
      <c r="F572" s="67"/>
    </row>
    <row r="573" spans="2:6" s="28" customFormat="1" x14ac:dyDescent="0.3">
      <c r="B573" s="26"/>
      <c r="C573" s="26"/>
      <c r="D573" s="29"/>
      <c r="E573" s="67"/>
      <c r="F573" s="67"/>
    </row>
    <row r="574" spans="2:6" s="28" customFormat="1" x14ac:dyDescent="0.3">
      <c r="B574" s="26"/>
      <c r="C574" s="26"/>
      <c r="D574" s="29"/>
      <c r="E574" s="67"/>
      <c r="F574" s="67"/>
    </row>
    <row r="575" spans="2:6" s="28" customFormat="1" x14ac:dyDescent="0.3">
      <c r="B575" s="26"/>
      <c r="C575" s="26"/>
      <c r="D575" s="29"/>
      <c r="E575" s="67"/>
      <c r="F575" s="67"/>
    </row>
    <row r="576" spans="2:6" s="28" customFormat="1" x14ac:dyDescent="0.3">
      <c r="B576" s="26"/>
      <c r="C576" s="26"/>
      <c r="D576" s="29"/>
      <c r="E576" s="67"/>
      <c r="F576" s="67"/>
    </row>
    <row r="577" spans="2:6" s="28" customFormat="1" x14ac:dyDescent="0.3">
      <c r="B577" s="26"/>
      <c r="C577" s="26"/>
      <c r="D577" s="29"/>
      <c r="E577" s="67"/>
      <c r="F577" s="67"/>
    </row>
    <row r="578" spans="2:6" s="28" customFormat="1" x14ac:dyDescent="0.3">
      <c r="B578" s="26"/>
      <c r="C578" s="26"/>
      <c r="D578" s="29"/>
      <c r="E578" s="67"/>
      <c r="F578" s="67"/>
    </row>
    <row r="579" spans="2:6" s="28" customFormat="1" x14ac:dyDescent="0.3">
      <c r="B579" s="26"/>
      <c r="C579" s="26"/>
      <c r="D579" s="29"/>
      <c r="E579" s="67"/>
      <c r="F579" s="67"/>
    </row>
    <row r="580" spans="2:6" s="28" customFormat="1" x14ac:dyDescent="0.3">
      <c r="B580" s="26"/>
      <c r="C580" s="26"/>
      <c r="D580" s="29"/>
      <c r="E580" s="67"/>
      <c r="F580" s="67"/>
    </row>
    <row r="581" spans="2:6" s="28" customFormat="1" x14ac:dyDescent="0.3">
      <c r="B581" s="26"/>
      <c r="C581" s="26"/>
      <c r="D581" s="29"/>
      <c r="E581" s="67"/>
      <c r="F581" s="67"/>
    </row>
    <row r="582" spans="2:6" s="28" customFormat="1" x14ac:dyDescent="0.3">
      <c r="B582" s="26"/>
      <c r="C582" s="26"/>
      <c r="D582" s="29"/>
      <c r="E582" s="67"/>
      <c r="F582" s="67"/>
    </row>
    <row r="583" spans="2:6" s="28" customFormat="1" x14ac:dyDescent="0.3">
      <c r="B583" s="26"/>
      <c r="C583" s="26"/>
      <c r="D583" s="29"/>
      <c r="E583" s="67"/>
      <c r="F583" s="67"/>
    </row>
    <row r="584" spans="2:6" s="28" customFormat="1" x14ac:dyDescent="0.3">
      <c r="B584" s="26"/>
      <c r="C584" s="26"/>
      <c r="D584" s="29"/>
      <c r="E584" s="67"/>
      <c r="F584" s="67"/>
    </row>
    <row r="585" spans="2:6" s="28" customFormat="1" x14ac:dyDescent="0.3">
      <c r="B585" s="26"/>
      <c r="C585" s="26"/>
      <c r="D585" s="29"/>
      <c r="E585" s="67"/>
      <c r="F585" s="67"/>
    </row>
    <row r="586" spans="2:6" s="28" customFormat="1" x14ac:dyDescent="0.3">
      <c r="B586" s="26"/>
      <c r="C586" s="26"/>
      <c r="D586" s="29"/>
      <c r="E586" s="67"/>
      <c r="F586" s="67"/>
    </row>
    <row r="587" spans="2:6" s="28" customFormat="1" x14ac:dyDescent="0.3">
      <c r="B587" s="26"/>
      <c r="C587" s="26"/>
      <c r="D587" s="29"/>
      <c r="E587" s="67"/>
      <c r="F587" s="67"/>
    </row>
    <row r="588" spans="2:6" s="28" customFormat="1" x14ac:dyDescent="0.3">
      <c r="B588" s="26"/>
      <c r="C588" s="26"/>
      <c r="D588" s="29"/>
      <c r="E588" s="67"/>
      <c r="F588" s="67"/>
    </row>
    <row r="589" spans="2:6" s="28" customFormat="1" x14ac:dyDescent="0.3">
      <c r="B589" s="26"/>
      <c r="C589" s="26"/>
      <c r="D589" s="29"/>
      <c r="E589" s="67"/>
      <c r="F589" s="67"/>
    </row>
    <row r="590" spans="2:6" s="28" customFormat="1" x14ac:dyDescent="0.3">
      <c r="B590" s="26"/>
      <c r="C590" s="26"/>
      <c r="D590" s="29"/>
      <c r="E590" s="67"/>
      <c r="F590" s="67"/>
    </row>
    <row r="591" spans="2:6" s="28" customFormat="1" x14ac:dyDescent="0.3">
      <c r="B591" s="26"/>
      <c r="C591" s="26"/>
      <c r="D591" s="29"/>
      <c r="E591" s="67"/>
      <c r="F591" s="67"/>
    </row>
    <row r="592" spans="2:6" s="28" customFormat="1" x14ac:dyDescent="0.3">
      <c r="B592" s="26"/>
      <c r="C592" s="26"/>
      <c r="D592" s="29"/>
      <c r="E592" s="67"/>
      <c r="F592" s="67"/>
    </row>
    <row r="593" spans="2:6" s="28" customFormat="1" x14ac:dyDescent="0.3">
      <c r="B593" s="26"/>
      <c r="C593" s="26"/>
      <c r="D593" s="29"/>
      <c r="E593" s="67"/>
      <c r="F593" s="67"/>
    </row>
    <row r="594" spans="2:6" s="28" customFormat="1" x14ac:dyDescent="0.3">
      <c r="B594" s="26"/>
      <c r="C594" s="26"/>
      <c r="D594" s="29"/>
      <c r="E594" s="67"/>
      <c r="F594" s="67"/>
    </row>
    <row r="595" spans="2:6" s="28" customFormat="1" x14ac:dyDescent="0.3">
      <c r="B595" s="26"/>
      <c r="C595" s="26"/>
      <c r="D595" s="29"/>
      <c r="E595" s="67"/>
      <c r="F595" s="67"/>
    </row>
    <row r="596" spans="2:6" s="28" customFormat="1" x14ac:dyDescent="0.3">
      <c r="B596" s="26"/>
      <c r="C596" s="26"/>
      <c r="D596" s="29"/>
      <c r="E596" s="67"/>
      <c r="F596" s="67"/>
    </row>
    <row r="597" spans="2:6" s="28" customFormat="1" x14ac:dyDescent="0.3">
      <c r="B597" s="26"/>
      <c r="C597" s="26"/>
      <c r="D597" s="29"/>
      <c r="E597" s="67"/>
      <c r="F597" s="67"/>
    </row>
    <row r="598" spans="2:6" s="28" customFormat="1" x14ac:dyDescent="0.3">
      <c r="B598" s="26"/>
      <c r="C598" s="26"/>
      <c r="D598" s="29"/>
      <c r="E598" s="67"/>
      <c r="F598" s="67"/>
    </row>
    <row r="599" spans="2:6" s="28" customFormat="1" x14ac:dyDescent="0.3">
      <c r="B599" s="26"/>
      <c r="C599" s="26"/>
      <c r="D599" s="29"/>
      <c r="E599" s="67"/>
      <c r="F599" s="67"/>
    </row>
    <row r="600" spans="2:6" s="28" customFormat="1" x14ac:dyDescent="0.3">
      <c r="B600" s="26"/>
      <c r="C600" s="26"/>
      <c r="D600" s="29"/>
      <c r="E600" s="67"/>
      <c r="F600" s="67"/>
    </row>
    <row r="601" spans="2:6" s="28" customFormat="1" x14ac:dyDescent="0.3">
      <c r="B601" s="26"/>
      <c r="C601" s="26"/>
      <c r="D601" s="29"/>
      <c r="E601" s="67"/>
      <c r="F601" s="67"/>
    </row>
    <row r="602" spans="2:6" s="28" customFormat="1" x14ac:dyDescent="0.3">
      <c r="B602" s="26"/>
      <c r="C602" s="26"/>
      <c r="D602" s="29"/>
      <c r="E602" s="67"/>
      <c r="F602" s="67"/>
    </row>
    <row r="603" spans="2:6" s="28" customFormat="1" x14ac:dyDescent="0.3">
      <c r="B603" s="26"/>
      <c r="C603" s="26"/>
      <c r="D603" s="29"/>
      <c r="E603" s="67"/>
      <c r="F603" s="67"/>
    </row>
    <row r="604" spans="2:6" s="28" customFormat="1" x14ac:dyDescent="0.3">
      <c r="B604" s="26"/>
      <c r="C604" s="26"/>
      <c r="D604" s="29"/>
      <c r="E604" s="67"/>
      <c r="F604" s="67"/>
    </row>
    <row r="605" spans="2:6" s="28" customFormat="1" x14ac:dyDescent="0.3">
      <c r="B605" s="26"/>
      <c r="C605" s="26"/>
      <c r="D605" s="29"/>
      <c r="E605" s="67"/>
      <c r="F605" s="67"/>
    </row>
    <row r="606" spans="2:6" s="28" customFormat="1" x14ac:dyDescent="0.3">
      <c r="B606" s="26"/>
      <c r="C606" s="26"/>
      <c r="D606" s="29"/>
      <c r="E606" s="67"/>
      <c r="F606" s="67"/>
    </row>
    <row r="607" spans="2:6" s="28" customFormat="1" x14ac:dyDescent="0.3">
      <c r="B607" s="26"/>
      <c r="C607" s="26"/>
      <c r="D607" s="29"/>
      <c r="E607" s="67"/>
      <c r="F607" s="67"/>
    </row>
    <row r="608" spans="2:6" s="28" customFormat="1" x14ac:dyDescent="0.3">
      <c r="B608" s="26"/>
      <c r="C608" s="26"/>
      <c r="D608" s="29"/>
      <c r="E608" s="67"/>
      <c r="F608" s="67"/>
    </row>
    <row r="609" spans="2:6" s="28" customFormat="1" x14ac:dyDescent="0.3">
      <c r="B609" s="26"/>
      <c r="C609" s="26"/>
      <c r="D609" s="29"/>
      <c r="E609" s="67"/>
      <c r="F609" s="67"/>
    </row>
    <row r="610" spans="2:6" s="28" customFormat="1" x14ac:dyDescent="0.3">
      <c r="B610" s="26"/>
      <c r="C610" s="26"/>
      <c r="D610" s="29"/>
      <c r="E610" s="67"/>
      <c r="F610" s="67"/>
    </row>
    <row r="611" spans="2:6" s="28" customFormat="1" x14ac:dyDescent="0.3">
      <c r="B611" s="26"/>
      <c r="C611" s="26"/>
      <c r="D611" s="29"/>
      <c r="E611" s="67"/>
      <c r="F611" s="67"/>
    </row>
    <row r="612" spans="2:6" s="28" customFormat="1" x14ac:dyDescent="0.3">
      <c r="B612" s="26"/>
      <c r="C612" s="26"/>
      <c r="D612" s="29"/>
      <c r="E612" s="67"/>
      <c r="F612" s="67"/>
    </row>
    <row r="613" spans="2:6" s="28" customFormat="1" x14ac:dyDescent="0.3">
      <c r="B613" s="26"/>
      <c r="C613" s="26"/>
      <c r="D613" s="29"/>
      <c r="E613" s="67"/>
      <c r="F613" s="67"/>
    </row>
    <row r="614" spans="2:6" s="28" customFormat="1" x14ac:dyDescent="0.3">
      <c r="B614" s="26"/>
      <c r="C614" s="26"/>
      <c r="D614" s="29"/>
      <c r="E614" s="67"/>
      <c r="F614" s="67"/>
    </row>
    <row r="615" spans="2:6" s="28" customFormat="1" x14ac:dyDescent="0.3">
      <c r="B615" s="26"/>
      <c r="C615" s="26"/>
      <c r="D615" s="29"/>
      <c r="E615" s="67"/>
      <c r="F615" s="67"/>
    </row>
    <row r="616" spans="2:6" s="28" customFormat="1" x14ac:dyDescent="0.3">
      <c r="B616" s="26"/>
      <c r="C616" s="26"/>
      <c r="D616" s="29"/>
      <c r="E616" s="67"/>
      <c r="F616" s="67"/>
    </row>
    <row r="617" spans="2:6" s="28" customFormat="1" x14ac:dyDescent="0.3">
      <c r="B617" s="26"/>
      <c r="C617" s="26"/>
      <c r="D617" s="29"/>
      <c r="E617" s="67"/>
      <c r="F617" s="67"/>
    </row>
    <row r="618" spans="2:6" s="28" customFormat="1" x14ac:dyDescent="0.3">
      <c r="B618" s="26"/>
      <c r="C618" s="26"/>
      <c r="D618" s="29"/>
      <c r="E618" s="67"/>
      <c r="F618" s="67"/>
    </row>
    <row r="619" spans="2:6" s="28" customFormat="1" x14ac:dyDescent="0.3">
      <c r="B619" s="26"/>
      <c r="C619" s="26"/>
      <c r="D619" s="29"/>
      <c r="E619" s="67"/>
      <c r="F619" s="67"/>
    </row>
    <row r="620" spans="2:6" s="28" customFormat="1" x14ac:dyDescent="0.3">
      <c r="B620" s="26"/>
      <c r="C620" s="26"/>
      <c r="D620" s="29"/>
      <c r="E620" s="67"/>
      <c r="F620" s="67"/>
    </row>
    <row r="621" spans="2:6" s="28" customFormat="1" x14ac:dyDescent="0.3">
      <c r="B621" s="26"/>
      <c r="C621" s="26"/>
      <c r="D621" s="29"/>
      <c r="E621" s="67"/>
      <c r="F621" s="67"/>
    </row>
    <row r="622" spans="2:6" s="28" customFormat="1" x14ac:dyDescent="0.3">
      <c r="B622" s="26"/>
      <c r="C622" s="26"/>
      <c r="D622" s="29"/>
      <c r="E622" s="67"/>
      <c r="F622" s="67"/>
    </row>
    <row r="623" spans="2:6" s="28" customFormat="1" x14ac:dyDescent="0.3">
      <c r="B623" s="26"/>
      <c r="C623" s="26"/>
      <c r="D623" s="29"/>
      <c r="E623" s="67"/>
      <c r="F623" s="67"/>
    </row>
    <row r="624" spans="2:6" s="28" customFormat="1" x14ac:dyDescent="0.3">
      <c r="B624" s="26"/>
      <c r="C624" s="26"/>
      <c r="D624" s="29"/>
      <c r="E624" s="67"/>
      <c r="F624" s="67"/>
    </row>
    <row r="625" spans="2:6" s="28" customFormat="1" x14ac:dyDescent="0.3">
      <c r="B625" s="26"/>
      <c r="C625" s="26"/>
      <c r="D625" s="29"/>
      <c r="E625" s="67"/>
      <c r="F625" s="67"/>
    </row>
    <row r="626" spans="2:6" s="28" customFormat="1" x14ac:dyDescent="0.3">
      <c r="B626" s="26"/>
      <c r="C626" s="26"/>
      <c r="D626" s="29"/>
      <c r="E626" s="67"/>
      <c r="F626" s="67"/>
    </row>
    <row r="627" spans="2:6" s="28" customFormat="1" x14ac:dyDescent="0.3">
      <c r="B627" s="26"/>
      <c r="C627" s="26"/>
      <c r="D627" s="29"/>
      <c r="E627" s="67"/>
      <c r="F627" s="67"/>
    </row>
    <row r="628" spans="2:6" s="28" customFormat="1" x14ac:dyDescent="0.3">
      <c r="B628" s="26"/>
      <c r="C628" s="26"/>
      <c r="D628" s="29"/>
      <c r="E628" s="67"/>
      <c r="F628" s="67"/>
    </row>
    <row r="629" spans="2:6" s="28" customFormat="1" x14ac:dyDescent="0.3">
      <c r="B629" s="26"/>
      <c r="C629" s="26"/>
      <c r="D629" s="29"/>
      <c r="E629" s="67"/>
      <c r="F629" s="67"/>
    </row>
    <row r="630" spans="2:6" s="28" customFormat="1" x14ac:dyDescent="0.3">
      <c r="B630" s="26"/>
      <c r="C630" s="26"/>
      <c r="D630" s="29"/>
      <c r="E630" s="67"/>
      <c r="F630" s="67"/>
    </row>
    <row r="631" spans="2:6" s="28" customFormat="1" x14ac:dyDescent="0.3">
      <c r="B631" s="26"/>
      <c r="C631" s="26"/>
      <c r="D631" s="29"/>
      <c r="E631" s="67"/>
      <c r="F631" s="67"/>
    </row>
    <row r="632" spans="2:6" s="28" customFormat="1" x14ac:dyDescent="0.3">
      <c r="B632" s="26"/>
      <c r="C632" s="26"/>
      <c r="D632" s="29"/>
      <c r="E632" s="67"/>
      <c r="F632" s="67"/>
    </row>
    <row r="633" spans="2:6" s="28" customFormat="1" x14ac:dyDescent="0.3">
      <c r="B633" s="26"/>
      <c r="C633" s="26"/>
      <c r="D633" s="29"/>
      <c r="E633" s="67"/>
      <c r="F633" s="67"/>
    </row>
    <row r="634" spans="2:6" s="28" customFormat="1" x14ac:dyDescent="0.3">
      <c r="B634" s="26"/>
      <c r="C634" s="26"/>
      <c r="D634" s="29"/>
      <c r="E634" s="67"/>
      <c r="F634" s="67"/>
    </row>
    <row r="635" spans="2:6" s="28" customFormat="1" x14ac:dyDescent="0.3">
      <c r="B635" s="26"/>
      <c r="C635" s="26"/>
      <c r="D635" s="29"/>
      <c r="E635" s="67"/>
      <c r="F635" s="67"/>
    </row>
    <row r="636" spans="2:6" s="28" customFormat="1" x14ac:dyDescent="0.3">
      <c r="B636" s="26"/>
      <c r="C636" s="26"/>
      <c r="D636" s="29"/>
      <c r="E636" s="67"/>
      <c r="F636" s="67"/>
    </row>
    <row r="637" spans="2:6" s="28" customFormat="1" x14ac:dyDescent="0.3">
      <c r="B637" s="26"/>
      <c r="C637" s="26"/>
      <c r="D637" s="29"/>
      <c r="E637" s="67"/>
      <c r="F637" s="67"/>
    </row>
    <row r="638" spans="2:6" s="28" customFormat="1" x14ac:dyDescent="0.3">
      <c r="B638" s="26"/>
      <c r="C638" s="26"/>
      <c r="D638" s="29"/>
      <c r="E638" s="67"/>
      <c r="F638" s="67"/>
    </row>
    <row r="639" spans="2:6" s="28" customFormat="1" x14ac:dyDescent="0.3">
      <c r="B639" s="26"/>
      <c r="C639" s="26"/>
      <c r="D639" s="29"/>
      <c r="E639" s="67"/>
      <c r="F639" s="67"/>
    </row>
    <row r="640" spans="2:6" s="28" customFormat="1" x14ac:dyDescent="0.3">
      <c r="B640" s="26"/>
      <c r="C640" s="26"/>
      <c r="D640" s="29"/>
      <c r="E640" s="67"/>
      <c r="F640" s="67"/>
    </row>
    <row r="641" spans="2:6" s="28" customFormat="1" x14ac:dyDescent="0.3">
      <c r="B641" s="26"/>
      <c r="C641" s="26"/>
      <c r="D641" s="29"/>
      <c r="E641" s="67"/>
      <c r="F641" s="67"/>
    </row>
    <row r="642" spans="2:6" s="28" customFormat="1" x14ac:dyDescent="0.3">
      <c r="B642" s="26"/>
      <c r="C642" s="26"/>
      <c r="D642" s="29"/>
      <c r="E642" s="67"/>
      <c r="F642" s="67"/>
    </row>
    <row r="643" spans="2:6" s="28" customFormat="1" x14ac:dyDescent="0.3">
      <c r="B643" s="26"/>
      <c r="C643" s="26"/>
      <c r="D643" s="29"/>
      <c r="E643" s="67"/>
      <c r="F643" s="67"/>
    </row>
    <row r="644" spans="2:6" s="28" customFormat="1" x14ac:dyDescent="0.3">
      <c r="B644" s="26"/>
      <c r="C644" s="26"/>
      <c r="D644" s="29"/>
      <c r="E644" s="67"/>
      <c r="F644" s="67"/>
    </row>
    <row r="645" spans="2:6" s="28" customFormat="1" x14ac:dyDescent="0.3">
      <c r="B645" s="26"/>
      <c r="C645" s="26"/>
      <c r="D645" s="29"/>
      <c r="E645" s="67"/>
      <c r="F645" s="67"/>
    </row>
    <row r="646" spans="2:6" s="28" customFormat="1" x14ac:dyDescent="0.3">
      <c r="B646" s="26"/>
      <c r="C646" s="26"/>
      <c r="D646" s="29"/>
      <c r="E646" s="67"/>
      <c r="F646" s="67"/>
    </row>
    <row r="647" spans="2:6" s="28" customFormat="1" x14ac:dyDescent="0.3">
      <c r="B647" s="26"/>
      <c r="C647" s="26"/>
      <c r="D647" s="29"/>
      <c r="E647" s="67"/>
      <c r="F647" s="67"/>
    </row>
  </sheetData>
  <mergeCells count="5">
    <mergeCell ref="A13:B13"/>
    <mergeCell ref="A2:F2"/>
    <mergeCell ref="A15:F15"/>
    <mergeCell ref="E1:F1"/>
    <mergeCell ref="C5:C6"/>
  </mergeCells>
  <pageMargins left="0.19685039370078741" right="0.19685039370078741" top="0.43307086614173229" bottom="0.43307086614173229" header="0.31496062992125984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workbookViewId="0">
      <selection activeCell="M13" sqref="M13"/>
    </sheetView>
  </sheetViews>
  <sheetFormatPr defaultRowHeight="16.5" x14ac:dyDescent="0.3"/>
  <cols>
    <col min="1" max="1" width="5.7109375" style="23" customWidth="1"/>
    <col min="2" max="2" width="37.7109375" style="23" customWidth="1"/>
    <col min="3" max="3" width="14.7109375" style="23" customWidth="1"/>
    <col min="4" max="4" width="21" style="23" customWidth="1"/>
    <col min="5" max="5" width="19.42578125" style="23" customWidth="1"/>
    <col min="6" max="16384" width="9.140625" style="23"/>
  </cols>
  <sheetData>
    <row r="1" spans="1:5" ht="58.5" customHeight="1" x14ac:dyDescent="0.3">
      <c r="A1" s="45"/>
      <c r="B1" s="45"/>
      <c r="D1" s="179" t="s">
        <v>205</v>
      </c>
      <c r="E1" s="179"/>
    </row>
    <row r="2" spans="1:5" ht="44.25" customHeight="1" x14ac:dyDescent="0.3">
      <c r="A2" s="156" t="s">
        <v>162</v>
      </c>
      <c r="B2" s="156"/>
      <c r="C2" s="156"/>
      <c r="D2" s="156"/>
      <c r="E2" s="156"/>
    </row>
    <row r="3" spans="1:5" ht="38.25" customHeight="1" x14ac:dyDescent="0.3">
      <c r="A3" s="181" t="s">
        <v>0</v>
      </c>
      <c r="B3" s="181" t="s">
        <v>120</v>
      </c>
      <c r="C3" s="181" t="s">
        <v>177</v>
      </c>
      <c r="D3" s="181" t="s">
        <v>85</v>
      </c>
      <c r="E3" s="181" t="s">
        <v>121</v>
      </c>
    </row>
    <row r="4" spans="1:5" ht="45" customHeight="1" x14ac:dyDescent="0.3">
      <c r="A4" s="181"/>
      <c r="B4" s="181"/>
      <c r="C4" s="181"/>
      <c r="D4" s="181"/>
      <c r="E4" s="181"/>
    </row>
    <row r="5" spans="1:5" ht="18.75" customHeight="1" x14ac:dyDescent="0.3">
      <c r="A5" s="125"/>
      <c r="B5" s="180" t="s">
        <v>163</v>
      </c>
      <c r="C5" s="180"/>
      <c r="D5" s="180"/>
      <c r="E5" s="180"/>
    </row>
    <row r="6" spans="1:5" ht="18.75" customHeight="1" x14ac:dyDescent="0.3">
      <c r="A6" s="125">
        <v>1</v>
      </c>
      <c r="B6" s="126" t="s">
        <v>2</v>
      </c>
      <c r="C6" s="93">
        <v>1</v>
      </c>
      <c r="D6" s="127">
        <v>250000</v>
      </c>
      <c r="E6" s="127">
        <f>C6*D6</f>
        <v>250000</v>
      </c>
    </row>
    <row r="7" spans="1:5" ht="18.75" customHeight="1" x14ac:dyDescent="0.3">
      <c r="A7" s="125">
        <v>2</v>
      </c>
      <c r="B7" s="126" t="s">
        <v>122</v>
      </c>
      <c r="C7" s="93">
        <v>1</v>
      </c>
      <c r="D7" s="127">
        <v>154000</v>
      </c>
      <c r="E7" s="127">
        <f t="shared" ref="E7:E14" si="0">C7*D7</f>
        <v>154000</v>
      </c>
    </row>
    <row r="8" spans="1:5" ht="18.75" customHeight="1" x14ac:dyDescent="0.3">
      <c r="A8" s="125">
        <v>3</v>
      </c>
      <c r="B8" s="126" t="s">
        <v>123</v>
      </c>
      <c r="C8" s="93">
        <v>1</v>
      </c>
      <c r="D8" s="127">
        <v>154000</v>
      </c>
      <c r="E8" s="127">
        <f t="shared" si="0"/>
        <v>154000</v>
      </c>
    </row>
    <row r="9" spans="1:5" ht="18.75" customHeight="1" x14ac:dyDescent="0.3">
      <c r="A9" s="125">
        <v>4</v>
      </c>
      <c r="B9" s="126" t="s">
        <v>124</v>
      </c>
      <c r="C9" s="93">
        <v>1</v>
      </c>
      <c r="D9" s="127">
        <v>170500</v>
      </c>
      <c r="E9" s="127">
        <f t="shared" si="0"/>
        <v>170500</v>
      </c>
    </row>
    <row r="10" spans="1:5" ht="18.75" customHeight="1" x14ac:dyDescent="0.3">
      <c r="A10" s="125">
        <v>5</v>
      </c>
      <c r="B10" s="126" t="s">
        <v>125</v>
      </c>
      <c r="C10" s="93">
        <v>1</v>
      </c>
      <c r="D10" s="127">
        <v>170500</v>
      </c>
      <c r="E10" s="127">
        <f t="shared" si="0"/>
        <v>170500</v>
      </c>
    </row>
    <row r="11" spans="1:5" ht="18.75" customHeight="1" x14ac:dyDescent="0.3">
      <c r="A11" s="125">
        <v>6</v>
      </c>
      <c r="B11" s="126" t="s">
        <v>126</v>
      </c>
      <c r="C11" s="93">
        <v>1</v>
      </c>
      <c r="D11" s="127">
        <v>121000</v>
      </c>
      <c r="E11" s="127">
        <f t="shared" si="0"/>
        <v>121000</v>
      </c>
    </row>
    <row r="12" spans="1:5" ht="18.75" customHeight="1" x14ac:dyDescent="0.3">
      <c r="A12" s="125">
        <v>7</v>
      </c>
      <c r="B12" s="126" t="s">
        <v>127</v>
      </c>
      <c r="C12" s="93">
        <v>1</v>
      </c>
      <c r="D12" s="127">
        <v>110000</v>
      </c>
      <c r="E12" s="127">
        <f t="shared" si="0"/>
        <v>110000</v>
      </c>
    </row>
    <row r="13" spans="1:5" ht="18.75" customHeight="1" x14ac:dyDescent="0.3">
      <c r="A13" s="125">
        <v>8</v>
      </c>
      <c r="B13" s="126" t="s">
        <v>128</v>
      </c>
      <c r="C13" s="93">
        <v>1</v>
      </c>
      <c r="D13" s="127">
        <v>110000</v>
      </c>
      <c r="E13" s="127">
        <f t="shared" si="0"/>
        <v>110000</v>
      </c>
    </row>
    <row r="14" spans="1:5" ht="18.75" customHeight="1" x14ac:dyDescent="0.3">
      <c r="A14" s="125">
        <v>9</v>
      </c>
      <c r="B14" s="126" t="s">
        <v>129</v>
      </c>
      <c r="C14" s="93">
        <v>1</v>
      </c>
      <c r="D14" s="127">
        <v>110000</v>
      </c>
      <c r="E14" s="127">
        <f t="shared" si="0"/>
        <v>110000</v>
      </c>
    </row>
    <row r="15" spans="1:5" ht="18.75" customHeight="1" x14ac:dyDescent="0.3">
      <c r="A15" s="125"/>
      <c r="B15" s="69" t="s">
        <v>130</v>
      </c>
      <c r="C15" s="69">
        <f>SUM(C6:C14)</f>
        <v>9</v>
      </c>
      <c r="D15" s="128">
        <f>SUM(D6:D14)</f>
        <v>1350000</v>
      </c>
      <c r="E15" s="128">
        <f>SUM(E6:E14)</f>
        <v>1350000</v>
      </c>
    </row>
    <row r="16" spans="1:5" ht="18.75" customHeight="1" x14ac:dyDescent="0.3">
      <c r="A16" s="125"/>
      <c r="B16" s="180" t="s">
        <v>164</v>
      </c>
      <c r="C16" s="180"/>
      <c r="D16" s="180"/>
      <c r="E16" s="180"/>
    </row>
    <row r="17" spans="1:5" ht="18.75" customHeight="1" x14ac:dyDescent="0.3">
      <c r="A17" s="125">
        <v>10</v>
      </c>
      <c r="B17" s="126" t="s">
        <v>166</v>
      </c>
      <c r="C17" s="93">
        <v>1</v>
      </c>
      <c r="D17" s="127">
        <v>115500</v>
      </c>
      <c r="E17" s="127">
        <f>+C17*D17</f>
        <v>115500</v>
      </c>
    </row>
    <row r="18" spans="1:5" ht="18.75" customHeight="1" x14ac:dyDescent="0.3">
      <c r="A18" s="125">
        <v>11</v>
      </c>
      <c r="B18" s="126" t="s">
        <v>167</v>
      </c>
      <c r="C18" s="93">
        <v>1</v>
      </c>
      <c r="D18" s="127">
        <v>110000</v>
      </c>
      <c r="E18" s="127">
        <f>+C18*D18</f>
        <v>110000</v>
      </c>
    </row>
    <row r="19" spans="1:5" ht="18.75" customHeight="1" x14ac:dyDescent="0.3">
      <c r="A19" s="125">
        <v>12</v>
      </c>
      <c r="B19" s="126" t="s">
        <v>168</v>
      </c>
      <c r="C19" s="93">
        <v>1</v>
      </c>
      <c r="D19" s="127">
        <v>110000</v>
      </c>
      <c r="E19" s="127">
        <f>+C19*D19</f>
        <v>110000</v>
      </c>
    </row>
    <row r="20" spans="1:5" ht="18.75" customHeight="1" x14ac:dyDescent="0.3">
      <c r="A20" s="125">
        <v>13</v>
      </c>
      <c r="B20" s="126" t="s">
        <v>169</v>
      </c>
      <c r="C20" s="93">
        <v>1</v>
      </c>
      <c r="D20" s="127">
        <v>110000</v>
      </c>
      <c r="E20" s="127">
        <f>+C20*D20</f>
        <v>110000</v>
      </c>
    </row>
    <row r="21" spans="1:5" ht="18.75" customHeight="1" x14ac:dyDescent="0.3">
      <c r="A21" s="125">
        <v>14</v>
      </c>
      <c r="B21" s="126" t="s">
        <v>170</v>
      </c>
      <c r="C21" s="93">
        <v>4</v>
      </c>
      <c r="D21" s="127">
        <v>104500</v>
      </c>
      <c r="E21" s="127">
        <f>+C21*D21</f>
        <v>418000</v>
      </c>
    </row>
    <row r="22" spans="1:5" ht="18.75" customHeight="1" x14ac:dyDescent="0.3">
      <c r="A22" s="125"/>
      <c r="B22" s="69" t="s">
        <v>130</v>
      </c>
      <c r="C22" s="69">
        <f>SUM(C17:C21)</f>
        <v>8</v>
      </c>
      <c r="D22" s="128">
        <f>SUM(D17:D21)</f>
        <v>550000</v>
      </c>
      <c r="E22" s="128">
        <f>SUM(E17:E21)</f>
        <v>863500</v>
      </c>
    </row>
    <row r="23" spans="1:5" ht="18.75" customHeight="1" x14ac:dyDescent="0.3">
      <c r="A23" s="125"/>
      <c r="B23" s="180" t="s">
        <v>165</v>
      </c>
      <c r="C23" s="180"/>
      <c r="D23" s="180"/>
      <c r="E23" s="180"/>
    </row>
    <row r="24" spans="1:5" ht="18.75" customHeight="1" x14ac:dyDescent="0.3">
      <c r="A24" s="125">
        <v>15</v>
      </c>
      <c r="B24" s="126" t="s">
        <v>171</v>
      </c>
      <c r="C24" s="93">
        <v>1</v>
      </c>
      <c r="D24" s="127">
        <v>115500</v>
      </c>
      <c r="E24" s="127">
        <f>+C24*D24</f>
        <v>115500</v>
      </c>
    </row>
    <row r="25" spans="1:5" ht="18.75" customHeight="1" x14ac:dyDescent="0.3">
      <c r="A25" s="125">
        <v>16</v>
      </c>
      <c r="B25" s="126" t="s">
        <v>172</v>
      </c>
      <c r="C25" s="93">
        <v>1</v>
      </c>
      <c r="D25" s="127">
        <v>110000</v>
      </c>
      <c r="E25" s="127">
        <f t="shared" ref="E25:E29" si="1">+C25*D25</f>
        <v>110000</v>
      </c>
    </row>
    <row r="26" spans="1:5" ht="21" customHeight="1" x14ac:dyDescent="0.3">
      <c r="A26" s="125">
        <v>17</v>
      </c>
      <c r="B26" s="126" t="s">
        <v>173</v>
      </c>
      <c r="C26" s="93">
        <v>2</v>
      </c>
      <c r="D26" s="127">
        <v>100404</v>
      </c>
      <c r="E26" s="127">
        <f t="shared" si="1"/>
        <v>200808</v>
      </c>
    </row>
    <row r="27" spans="1:5" ht="35.25" customHeight="1" x14ac:dyDescent="0.3">
      <c r="A27" s="125">
        <v>18</v>
      </c>
      <c r="B27" s="126" t="s">
        <v>145</v>
      </c>
      <c r="C27" s="93">
        <v>7</v>
      </c>
      <c r="D27" s="127">
        <v>99000</v>
      </c>
      <c r="E27" s="127">
        <f t="shared" si="1"/>
        <v>693000</v>
      </c>
    </row>
    <row r="28" spans="1:5" ht="18.75" customHeight="1" x14ac:dyDescent="0.3">
      <c r="A28" s="125">
        <v>19</v>
      </c>
      <c r="B28" s="126" t="s">
        <v>174</v>
      </c>
      <c r="C28" s="93">
        <v>1</v>
      </c>
      <c r="D28" s="127">
        <v>115500</v>
      </c>
      <c r="E28" s="127">
        <f t="shared" si="1"/>
        <v>115500</v>
      </c>
    </row>
    <row r="29" spans="1:5" ht="18.75" customHeight="1" x14ac:dyDescent="0.3">
      <c r="A29" s="125">
        <v>20</v>
      </c>
      <c r="B29" s="126" t="s">
        <v>23</v>
      </c>
      <c r="C29" s="93">
        <v>13</v>
      </c>
      <c r="D29" s="127">
        <v>99000</v>
      </c>
      <c r="E29" s="127">
        <f t="shared" si="1"/>
        <v>1287000</v>
      </c>
    </row>
    <row r="30" spans="1:5" ht="21" customHeight="1" x14ac:dyDescent="0.3">
      <c r="A30" s="125"/>
      <c r="B30" s="69" t="s">
        <v>130</v>
      </c>
      <c r="C30" s="69">
        <f>SUM(C24:C29)</f>
        <v>25</v>
      </c>
      <c r="D30" s="128">
        <f>SUM(D24:D29)</f>
        <v>639404</v>
      </c>
      <c r="E30" s="128">
        <f>SUM(E24:E29)</f>
        <v>2521808</v>
      </c>
    </row>
    <row r="31" spans="1:5" ht="18.75" customHeight="1" x14ac:dyDescent="0.3">
      <c r="A31" s="125"/>
      <c r="B31" s="180" t="s">
        <v>176</v>
      </c>
      <c r="C31" s="180"/>
      <c r="D31" s="180"/>
      <c r="E31" s="180"/>
    </row>
    <row r="32" spans="1:5" ht="18.75" customHeight="1" x14ac:dyDescent="0.3">
      <c r="A32" s="125">
        <v>21</v>
      </c>
      <c r="B32" s="126" t="s">
        <v>131</v>
      </c>
      <c r="C32" s="93">
        <v>2</v>
      </c>
      <c r="D32" s="127">
        <v>143000</v>
      </c>
      <c r="E32" s="127">
        <f>+C32*D32</f>
        <v>286000</v>
      </c>
    </row>
    <row r="33" spans="1:5" ht="18.75" customHeight="1" x14ac:dyDescent="0.3">
      <c r="A33" s="125">
        <v>22</v>
      </c>
      <c r="B33" s="126" t="s">
        <v>131</v>
      </c>
      <c r="C33" s="93">
        <v>1</v>
      </c>
      <c r="D33" s="127">
        <v>132000</v>
      </c>
      <c r="E33" s="127">
        <f>+C33*D33</f>
        <v>132000</v>
      </c>
    </row>
    <row r="34" spans="1:5" ht="18.75" customHeight="1" x14ac:dyDescent="0.3">
      <c r="A34" s="125">
        <v>23</v>
      </c>
      <c r="B34" s="126" t="s">
        <v>131</v>
      </c>
      <c r="C34" s="93">
        <v>2</v>
      </c>
      <c r="D34" s="127">
        <v>121000</v>
      </c>
      <c r="E34" s="127">
        <f>+C34*D34</f>
        <v>242000</v>
      </c>
    </row>
    <row r="35" spans="1:5" ht="18.75" customHeight="1" x14ac:dyDescent="0.3">
      <c r="A35" s="125">
        <v>24</v>
      </c>
      <c r="B35" s="126" t="s">
        <v>132</v>
      </c>
      <c r="C35" s="93">
        <v>7</v>
      </c>
      <c r="D35" s="127">
        <v>115500</v>
      </c>
      <c r="E35" s="127">
        <f>+C35*D35</f>
        <v>808500</v>
      </c>
    </row>
    <row r="36" spans="1:5" ht="18.75" customHeight="1" x14ac:dyDescent="0.3">
      <c r="A36" s="125"/>
      <c r="B36" s="69" t="s">
        <v>130</v>
      </c>
      <c r="C36" s="69">
        <f>SUM(C32:C35)</f>
        <v>12</v>
      </c>
      <c r="D36" s="128">
        <f>SUM(D32:D35)</f>
        <v>511500</v>
      </c>
      <c r="E36" s="128">
        <f>SUM(E32:E35)</f>
        <v>1468500</v>
      </c>
    </row>
    <row r="37" spans="1:5" ht="18.75" customHeight="1" x14ac:dyDescent="0.3">
      <c r="A37" s="125"/>
      <c r="B37" s="180" t="s">
        <v>175</v>
      </c>
      <c r="C37" s="180"/>
      <c r="D37" s="180"/>
      <c r="E37" s="180"/>
    </row>
    <row r="38" spans="1:5" ht="18.75" customHeight="1" x14ac:dyDescent="0.3">
      <c r="A38" s="125">
        <v>25</v>
      </c>
      <c r="B38" s="126" t="s">
        <v>133</v>
      </c>
      <c r="C38" s="93">
        <v>1</v>
      </c>
      <c r="D38" s="127">
        <v>115500</v>
      </c>
      <c r="E38" s="127">
        <f t="shared" ref="E38:E52" si="2">+C38*D38</f>
        <v>115500</v>
      </c>
    </row>
    <row r="39" spans="1:5" ht="18.75" customHeight="1" x14ac:dyDescent="0.3">
      <c r="A39" s="125">
        <v>26</v>
      </c>
      <c r="B39" s="126" t="s">
        <v>134</v>
      </c>
      <c r="C39" s="93">
        <v>1</v>
      </c>
      <c r="D39" s="127">
        <v>99000</v>
      </c>
      <c r="E39" s="127">
        <f t="shared" si="2"/>
        <v>99000</v>
      </c>
    </row>
    <row r="40" spans="1:5" ht="18.75" customHeight="1" x14ac:dyDescent="0.3">
      <c r="A40" s="125">
        <v>27</v>
      </c>
      <c r="B40" s="126" t="s">
        <v>135</v>
      </c>
      <c r="C40" s="93">
        <v>1</v>
      </c>
      <c r="D40" s="127">
        <v>115500</v>
      </c>
      <c r="E40" s="127">
        <f t="shared" si="2"/>
        <v>115500</v>
      </c>
    </row>
    <row r="41" spans="1:5" ht="18.75" customHeight="1" x14ac:dyDescent="0.3">
      <c r="A41" s="125">
        <v>28</v>
      </c>
      <c r="B41" s="126" t="s">
        <v>17</v>
      </c>
      <c r="C41" s="93">
        <v>1</v>
      </c>
      <c r="D41" s="127">
        <v>99000</v>
      </c>
      <c r="E41" s="127">
        <f t="shared" si="2"/>
        <v>99000</v>
      </c>
    </row>
    <row r="42" spans="1:5" ht="18.75" customHeight="1" x14ac:dyDescent="0.3">
      <c r="A42" s="125">
        <v>29</v>
      </c>
      <c r="B42" s="126" t="s">
        <v>24</v>
      </c>
      <c r="C42" s="93">
        <v>1</v>
      </c>
      <c r="D42" s="127">
        <v>99000</v>
      </c>
      <c r="E42" s="127">
        <f t="shared" si="2"/>
        <v>99000</v>
      </c>
    </row>
    <row r="43" spans="1:5" ht="21.75" customHeight="1" x14ac:dyDescent="0.3">
      <c r="A43" s="125">
        <v>30</v>
      </c>
      <c r="B43" s="126" t="s">
        <v>204</v>
      </c>
      <c r="C43" s="93">
        <v>2</v>
      </c>
      <c r="D43" s="127">
        <v>100404</v>
      </c>
      <c r="E43" s="127">
        <f t="shared" si="2"/>
        <v>200808</v>
      </c>
    </row>
    <row r="44" spans="1:5" ht="18.75" customHeight="1" x14ac:dyDescent="0.3">
      <c r="A44" s="125">
        <v>31</v>
      </c>
      <c r="B44" s="126" t="s">
        <v>136</v>
      </c>
      <c r="C44" s="93">
        <v>1</v>
      </c>
      <c r="D44" s="127">
        <v>104500</v>
      </c>
      <c r="E44" s="127">
        <f t="shared" si="2"/>
        <v>104500</v>
      </c>
    </row>
    <row r="45" spans="1:5" ht="18.75" customHeight="1" x14ac:dyDescent="0.3">
      <c r="A45" s="125">
        <v>32</v>
      </c>
      <c r="B45" s="126" t="s">
        <v>137</v>
      </c>
      <c r="C45" s="93">
        <v>2</v>
      </c>
      <c r="D45" s="127">
        <v>100404</v>
      </c>
      <c r="E45" s="127">
        <f t="shared" si="2"/>
        <v>200808</v>
      </c>
    </row>
    <row r="46" spans="1:5" ht="18.75" customHeight="1" x14ac:dyDescent="0.3">
      <c r="A46" s="125">
        <v>33</v>
      </c>
      <c r="B46" s="126" t="s">
        <v>138</v>
      </c>
      <c r="C46" s="93">
        <v>1</v>
      </c>
      <c r="D46" s="127">
        <v>97143</v>
      </c>
      <c r="E46" s="127">
        <f t="shared" si="2"/>
        <v>97143</v>
      </c>
    </row>
    <row r="47" spans="1:5" ht="18.75" customHeight="1" x14ac:dyDescent="0.3">
      <c r="A47" s="125">
        <v>34</v>
      </c>
      <c r="B47" s="126" t="s">
        <v>139</v>
      </c>
      <c r="C47" s="93">
        <v>1</v>
      </c>
      <c r="D47" s="127">
        <v>100404</v>
      </c>
      <c r="E47" s="127">
        <f t="shared" si="2"/>
        <v>100404</v>
      </c>
    </row>
    <row r="48" spans="1:5" ht="18.75" customHeight="1" x14ac:dyDescent="0.3">
      <c r="A48" s="125">
        <v>35</v>
      </c>
      <c r="B48" s="126" t="s">
        <v>140</v>
      </c>
      <c r="C48" s="93">
        <v>1</v>
      </c>
      <c r="D48" s="127">
        <v>115500</v>
      </c>
      <c r="E48" s="127">
        <f t="shared" si="2"/>
        <v>115500</v>
      </c>
    </row>
    <row r="49" spans="1:5" ht="18.75" customHeight="1" x14ac:dyDescent="0.3">
      <c r="A49" s="125">
        <v>36</v>
      </c>
      <c r="B49" s="126" t="s">
        <v>141</v>
      </c>
      <c r="C49" s="93">
        <v>1</v>
      </c>
      <c r="D49" s="127">
        <v>99000</v>
      </c>
      <c r="E49" s="127">
        <f t="shared" si="2"/>
        <v>99000</v>
      </c>
    </row>
    <row r="50" spans="1:5" ht="18.75" customHeight="1" x14ac:dyDescent="0.3">
      <c r="A50" s="125">
        <v>37</v>
      </c>
      <c r="B50" s="126" t="s">
        <v>142</v>
      </c>
      <c r="C50" s="93">
        <v>1</v>
      </c>
      <c r="D50" s="127">
        <v>104500</v>
      </c>
      <c r="E50" s="127">
        <f t="shared" si="2"/>
        <v>104500</v>
      </c>
    </row>
    <row r="51" spans="1:5" ht="18.75" customHeight="1" x14ac:dyDescent="0.3">
      <c r="A51" s="125">
        <v>38</v>
      </c>
      <c r="B51" s="126" t="s">
        <v>143</v>
      </c>
      <c r="C51" s="93">
        <v>1</v>
      </c>
      <c r="D51" s="127">
        <v>115500</v>
      </c>
      <c r="E51" s="127">
        <f t="shared" si="2"/>
        <v>115500</v>
      </c>
    </row>
    <row r="52" spans="1:5" ht="18.75" customHeight="1" x14ac:dyDescent="0.3">
      <c r="A52" s="125">
        <v>39</v>
      </c>
      <c r="B52" s="126" t="s">
        <v>144</v>
      </c>
      <c r="C52" s="93">
        <v>1</v>
      </c>
      <c r="D52" s="127">
        <v>104500</v>
      </c>
      <c r="E52" s="127">
        <f t="shared" si="2"/>
        <v>104500</v>
      </c>
    </row>
    <row r="53" spans="1:5" ht="22.5" customHeight="1" x14ac:dyDescent="0.3">
      <c r="A53" s="125"/>
      <c r="B53" s="69" t="s">
        <v>130</v>
      </c>
      <c r="C53" s="69">
        <f>SUM(C38:C52)</f>
        <v>17</v>
      </c>
      <c r="D53" s="128">
        <f>SUM(D38:D52)</f>
        <v>1569855</v>
      </c>
      <c r="E53" s="128">
        <f>SUM(E38:E52)</f>
        <v>1770663</v>
      </c>
    </row>
    <row r="54" spans="1:5" ht="18.75" customHeight="1" x14ac:dyDescent="0.3">
      <c r="A54" s="181" t="s">
        <v>146</v>
      </c>
      <c r="B54" s="181"/>
      <c r="C54" s="129">
        <f>+C53+C36+C30+C22+C15</f>
        <v>71</v>
      </c>
      <c r="D54" s="129">
        <f>+D53+D36+D30+D22+D15</f>
        <v>4620759</v>
      </c>
      <c r="E54" s="129">
        <f>+E53+E36+E30+E22+E15</f>
        <v>7974471</v>
      </c>
    </row>
    <row r="55" spans="1:5" ht="128.25" customHeight="1" x14ac:dyDescent="0.3">
      <c r="A55" s="178" t="s">
        <v>206</v>
      </c>
      <c r="B55" s="178"/>
      <c r="C55" s="178"/>
      <c r="D55" s="178"/>
      <c r="E55" s="178"/>
    </row>
    <row r="56" spans="1:5" x14ac:dyDescent="0.3">
      <c r="A56" s="68"/>
      <c r="B56" s="68"/>
      <c r="C56" s="68"/>
      <c r="D56" s="68"/>
      <c r="E56" s="68"/>
    </row>
    <row r="57" spans="1:5" x14ac:dyDescent="0.3">
      <c r="A57" s="68"/>
      <c r="B57" s="68"/>
      <c r="C57" s="68"/>
      <c r="D57" s="68"/>
      <c r="E57" s="68"/>
    </row>
    <row r="58" spans="1:5" ht="15" customHeight="1" x14ac:dyDescent="0.3">
      <c r="A58" s="68"/>
      <c r="B58" s="68"/>
      <c r="C58" s="68"/>
      <c r="D58" s="68"/>
      <c r="E58" s="68"/>
    </row>
    <row r="59" spans="1:5" x14ac:dyDescent="0.3">
      <c r="A59" s="68"/>
      <c r="B59" s="68"/>
      <c r="C59" s="68"/>
      <c r="D59" s="68"/>
      <c r="E59" s="68"/>
    </row>
    <row r="60" spans="1:5" x14ac:dyDescent="0.3">
      <c r="A60" s="68"/>
      <c r="B60" s="68"/>
      <c r="C60" s="68"/>
      <c r="D60" s="68"/>
      <c r="E60" s="68"/>
    </row>
    <row r="61" spans="1:5" x14ac:dyDescent="0.3">
      <c r="A61" s="68"/>
      <c r="B61" s="68"/>
      <c r="C61" s="68"/>
      <c r="D61" s="68"/>
      <c r="E61" s="68"/>
    </row>
    <row r="62" spans="1:5" x14ac:dyDescent="0.3">
      <c r="A62" s="68"/>
      <c r="B62" s="68"/>
      <c r="C62" s="68"/>
      <c r="D62" s="68"/>
      <c r="E62" s="68"/>
    </row>
    <row r="63" spans="1:5" x14ac:dyDescent="0.3">
      <c r="A63" s="68"/>
      <c r="B63" s="68"/>
      <c r="C63" s="68"/>
      <c r="D63" s="68"/>
      <c r="E63" s="68"/>
    </row>
    <row r="64" spans="1:5" x14ac:dyDescent="0.3">
      <c r="A64" s="68"/>
      <c r="B64" s="68"/>
      <c r="C64" s="68"/>
      <c r="D64" s="68"/>
      <c r="E64" s="68"/>
    </row>
    <row r="65" spans="1:5" x14ac:dyDescent="0.3">
      <c r="A65" s="68"/>
      <c r="B65" s="68"/>
      <c r="C65" s="68"/>
      <c r="D65" s="68"/>
      <c r="E65" s="68"/>
    </row>
    <row r="66" spans="1:5" x14ac:dyDescent="0.3">
      <c r="A66" s="68"/>
      <c r="B66" s="68"/>
      <c r="C66" s="68"/>
      <c r="D66" s="68"/>
      <c r="E66" s="68"/>
    </row>
    <row r="67" spans="1:5" x14ac:dyDescent="0.3">
      <c r="A67" s="68"/>
      <c r="B67" s="68"/>
      <c r="C67" s="68"/>
      <c r="D67" s="68"/>
      <c r="E67" s="68"/>
    </row>
    <row r="68" spans="1:5" x14ac:dyDescent="0.3">
      <c r="A68" s="68"/>
      <c r="B68" s="68"/>
      <c r="C68" s="68"/>
      <c r="D68" s="68"/>
      <c r="E68" s="68"/>
    </row>
    <row r="69" spans="1:5" x14ac:dyDescent="0.3">
      <c r="A69" s="68"/>
      <c r="B69" s="68"/>
      <c r="C69" s="68"/>
      <c r="D69" s="68"/>
      <c r="E69" s="68"/>
    </row>
    <row r="70" spans="1:5" x14ac:dyDescent="0.3">
      <c r="A70" s="68"/>
      <c r="B70" s="68"/>
      <c r="C70" s="68"/>
      <c r="D70" s="68"/>
      <c r="E70" s="68"/>
    </row>
    <row r="71" spans="1:5" x14ac:dyDescent="0.3">
      <c r="A71" s="68"/>
      <c r="B71" s="68"/>
      <c r="C71" s="68"/>
      <c r="D71" s="68"/>
      <c r="E71" s="68"/>
    </row>
    <row r="72" spans="1:5" x14ac:dyDescent="0.3">
      <c r="A72" s="68"/>
      <c r="B72" s="68"/>
      <c r="C72" s="68"/>
      <c r="D72" s="68"/>
      <c r="E72" s="68"/>
    </row>
    <row r="73" spans="1:5" x14ac:dyDescent="0.3">
      <c r="A73" s="68"/>
      <c r="B73" s="68"/>
      <c r="C73" s="68"/>
      <c r="D73" s="68"/>
      <c r="E73" s="68"/>
    </row>
    <row r="74" spans="1:5" x14ac:dyDescent="0.3">
      <c r="A74" s="68"/>
      <c r="B74" s="68"/>
      <c r="C74" s="68"/>
      <c r="D74" s="68"/>
      <c r="E74" s="68"/>
    </row>
    <row r="75" spans="1:5" x14ac:dyDescent="0.3">
      <c r="A75" s="68"/>
      <c r="B75" s="68"/>
      <c r="C75" s="68"/>
      <c r="D75" s="68"/>
      <c r="E75" s="68"/>
    </row>
    <row r="76" spans="1:5" x14ac:dyDescent="0.3">
      <c r="A76" s="68"/>
      <c r="B76" s="68"/>
      <c r="C76" s="68"/>
      <c r="D76" s="68"/>
      <c r="E76" s="68"/>
    </row>
    <row r="77" spans="1:5" ht="15" customHeight="1" x14ac:dyDescent="0.3">
      <c r="A77" s="68"/>
      <c r="B77" s="68"/>
      <c r="C77" s="68"/>
      <c r="D77" s="68"/>
      <c r="E77" s="68"/>
    </row>
    <row r="78" spans="1:5" x14ac:dyDescent="0.3">
      <c r="A78" s="68"/>
      <c r="B78" s="68"/>
      <c r="C78" s="68"/>
      <c r="D78" s="68"/>
      <c r="E78" s="68"/>
    </row>
    <row r="79" spans="1:5" x14ac:dyDescent="0.3">
      <c r="A79" s="68"/>
      <c r="B79" s="68"/>
      <c r="C79" s="68"/>
      <c r="D79" s="68"/>
      <c r="E79" s="68"/>
    </row>
    <row r="80" spans="1:5" x14ac:dyDescent="0.3">
      <c r="A80" s="68"/>
      <c r="B80" s="68"/>
      <c r="C80" s="68"/>
      <c r="D80" s="68"/>
      <c r="E80" s="68"/>
    </row>
    <row r="81" spans="1:5" x14ac:dyDescent="0.3">
      <c r="A81" s="68"/>
      <c r="B81" s="68"/>
      <c r="C81" s="68"/>
      <c r="D81" s="68"/>
      <c r="E81" s="68"/>
    </row>
    <row r="82" spans="1:5" x14ac:dyDescent="0.3">
      <c r="A82" s="68"/>
      <c r="B82" s="68"/>
      <c r="C82" s="68"/>
      <c r="D82" s="68"/>
      <c r="E82" s="68"/>
    </row>
    <row r="83" spans="1:5" x14ac:dyDescent="0.3">
      <c r="A83" s="68"/>
      <c r="B83" s="68"/>
      <c r="C83" s="68"/>
      <c r="D83" s="68"/>
      <c r="E83" s="68"/>
    </row>
    <row r="84" spans="1:5" x14ac:dyDescent="0.3">
      <c r="A84" s="68"/>
      <c r="B84" s="68"/>
      <c r="C84" s="68"/>
      <c r="D84" s="68"/>
      <c r="E84" s="68"/>
    </row>
    <row r="85" spans="1:5" x14ac:dyDescent="0.3">
      <c r="A85" s="68"/>
      <c r="B85" s="68"/>
      <c r="C85" s="68"/>
      <c r="D85" s="68"/>
      <c r="E85" s="68"/>
    </row>
    <row r="86" spans="1:5" x14ac:dyDescent="0.3">
      <c r="A86" s="68"/>
      <c r="B86" s="68"/>
      <c r="C86" s="68"/>
      <c r="D86" s="68"/>
      <c r="E86" s="68"/>
    </row>
    <row r="87" spans="1:5" x14ac:dyDescent="0.3">
      <c r="A87" s="68"/>
      <c r="B87" s="68"/>
      <c r="C87" s="68"/>
      <c r="D87" s="68"/>
      <c r="E87" s="68"/>
    </row>
    <row r="88" spans="1:5" x14ac:dyDescent="0.3">
      <c r="A88" s="68"/>
      <c r="B88" s="68"/>
      <c r="C88" s="68"/>
      <c r="D88" s="68"/>
      <c r="E88" s="68"/>
    </row>
    <row r="89" spans="1:5" x14ac:dyDescent="0.3">
      <c r="A89" s="68"/>
      <c r="B89" s="68"/>
      <c r="C89" s="68"/>
      <c r="D89" s="68"/>
      <c r="E89" s="68"/>
    </row>
    <row r="90" spans="1:5" x14ac:dyDescent="0.3">
      <c r="A90" s="68"/>
      <c r="B90" s="68"/>
      <c r="C90" s="68"/>
      <c r="D90" s="68"/>
      <c r="E90" s="68"/>
    </row>
    <row r="91" spans="1:5" x14ac:dyDescent="0.3">
      <c r="A91" s="68"/>
      <c r="B91" s="68"/>
      <c r="C91" s="68"/>
      <c r="D91" s="68"/>
      <c r="E91" s="68"/>
    </row>
  </sheetData>
  <mergeCells count="14">
    <mergeCell ref="A55:E55"/>
    <mergeCell ref="D1:E1"/>
    <mergeCell ref="B16:E16"/>
    <mergeCell ref="B23:E23"/>
    <mergeCell ref="B31:E31"/>
    <mergeCell ref="B37:E37"/>
    <mergeCell ref="A54:B54"/>
    <mergeCell ref="A3:A4"/>
    <mergeCell ref="B3:B4"/>
    <mergeCell ref="C3:C4"/>
    <mergeCell ref="D3:D4"/>
    <mergeCell ref="E3:E4"/>
    <mergeCell ref="B5:E5"/>
    <mergeCell ref="A2:E2"/>
  </mergeCells>
  <pageMargins left="0.23" right="0.2" top="0.43" bottom="0.4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L23" sqref="L23"/>
    </sheetView>
  </sheetViews>
  <sheetFormatPr defaultRowHeight="15" x14ac:dyDescent="0.25"/>
  <cols>
    <col min="1" max="1" width="5.28515625" style="15" customWidth="1"/>
    <col min="2" max="2" width="36.5703125" style="15" customWidth="1"/>
    <col min="3" max="3" width="11.42578125" style="88" customWidth="1"/>
    <col min="4" max="4" width="12.28515625" style="15" hidden="1" customWidth="1"/>
    <col min="5" max="5" width="11" style="15" customWidth="1"/>
    <col min="6" max="6" width="15.28515625" style="15" customWidth="1"/>
    <col min="7" max="7" width="18.42578125" style="15" customWidth="1"/>
    <col min="8" max="16384" width="9.140625" style="15"/>
  </cols>
  <sheetData>
    <row r="1" spans="1:8" ht="57.75" customHeight="1" x14ac:dyDescent="0.25">
      <c r="F1" s="155" t="s">
        <v>207</v>
      </c>
      <c r="G1" s="155"/>
    </row>
    <row r="2" spans="1:8" ht="42.75" customHeight="1" x14ac:dyDescent="0.25">
      <c r="A2" s="156" t="s">
        <v>152</v>
      </c>
      <c r="B2" s="156"/>
      <c r="C2" s="156"/>
      <c r="D2" s="156"/>
      <c r="E2" s="156"/>
      <c r="F2" s="156"/>
      <c r="G2" s="156"/>
    </row>
    <row r="3" spans="1:8" ht="19.5" customHeight="1" x14ac:dyDescent="0.3">
      <c r="A3" s="163"/>
      <c r="B3" s="163"/>
      <c r="C3" s="163"/>
      <c r="D3" s="163"/>
      <c r="E3" s="136"/>
      <c r="G3" s="78" t="s">
        <v>47</v>
      </c>
    </row>
    <row r="4" spans="1:8" ht="13.5" customHeight="1" x14ac:dyDescent="0.25">
      <c r="A4" s="153" t="s">
        <v>0</v>
      </c>
      <c r="B4" s="161" t="s">
        <v>150</v>
      </c>
      <c r="C4" s="153" t="s">
        <v>190</v>
      </c>
      <c r="D4" s="153" t="s">
        <v>189</v>
      </c>
      <c r="E4" s="153" t="s">
        <v>189</v>
      </c>
      <c r="F4" s="161" t="s">
        <v>85</v>
      </c>
      <c r="G4" s="153" t="s">
        <v>151</v>
      </c>
    </row>
    <row r="5" spans="1:8" ht="42" customHeight="1" x14ac:dyDescent="0.25">
      <c r="A5" s="153"/>
      <c r="B5" s="162"/>
      <c r="C5" s="153"/>
      <c r="D5" s="153"/>
      <c r="E5" s="153"/>
      <c r="F5" s="162"/>
      <c r="G5" s="153"/>
    </row>
    <row r="6" spans="1:8" ht="12.75" customHeight="1" x14ac:dyDescent="0.25">
      <c r="A6" s="72">
        <v>1</v>
      </c>
      <c r="B6" s="72">
        <v>2</v>
      </c>
      <c r="C6" s="72">
        <v>3</v>
      </c>
      <c r="D6" s="72">
        <v>4</v>
      </c>
      <c r="E6" s="72">
        <v>4</v>
      </c>
      <c r="F6" s="72">
        <v>5</v>
      </c>
      <c r="G6" s="72">
        <v>6</v>
      </c>
    </row>
    <row r="7" spans="1:8" ht="15" customHeight="1" x14ac:dyDescent="0.25">
      <c r="A7" s="41">
        <v>1</v>
      </c>
      <c r="B7" s="61" t="s">
        <v>2</v>
      </c>
      <c r="C7" s="60">
        <v>1</v>
      </c>
      <c r="D7" s="41">
        <v>1</v>
      </c>
      <c r="E7" s="41">
        <f>C7*D7</f>
        <v>1</v>
      </c>
      <c r="F7" s="42">
        <v>180000</v>
      </c>
      <c r="G7" s="42">
        <f>F7*C7*D7</f>
        <v>180000</v>
      </c>
      <c r="H7" s="46"/>
    </row>
    <row r="8" spans="1:8" x14ac:dyDescent="0.25">
      <c r="A8" s="41">
        <v>2</v>
      </c>
      <c r="B8" s="61" t="s">
        <v>27</v>
      </c>
      <c r="C8" s="60">
        <v>1</v>
      </c>
      <c r="D8" s="41">
        <v>1</v>
      </c>
      <c r="E8" s="41">
        <f t="shared" ref="E8:E9" si="0">C8*D8</f>
        <v>1</v>
      </c>
      <c r="F8" s="42">
        <v>115000</v>
      </c>
      <c r="G8" s="42">
        <f t="shared" ref="G8:G27" si="1">F8*C8*D8</f>
        <v>115000</v>
      </c>
      <c r="H8" s="46"/>
    </row>
    <row r="9" spans="1:8" x14ac:dyDescent="0.25">
      <c r="A9" s="41">
        <v>3</v>
      </c>
      <c r="B9" s="61" t="s">
        <v>16</v>
      </c>
      <c r="C9" s="60">
        <v>1</v>
      </c>
      <c r="D9" s="41">
        <v>1</v>
      </c>
      <c r="E9" s="41">
        <f t="shared" si="0"/>
        <v>1</v>
      </c>
      <c r="F9" s="42">
        <v>91275</v>
      </c>
      <c r="G9" s="42">
        <f t="shared" si="1"/>
        <v>91275</v>
      </c>
      <c r="H9" s="46"/>
    </row>
    <row r="10" spans="1:8" s="37" customFormat="1" x14ac:dyDescent="0.25">
      <c r="A10" s="73"/>
      <c r="B10" s="74" t="s">
        <v>28</v>
      </c>
      <c r="C10" s="89"/>
      <c r="D10" s="73"/>
      <c r="E10" s="73"/>
      <c r="F10" s="42"/>
      <c r="G10" s="42"/>
      <c r="H10" s="47"/>
    </row>
    <row r="11" spans="1:8" ht="19.5" customHeight="1" x14ac:dyDescent="0.25">
      <c r="A11" s="41">
        <v>4</v>
      </c>
      <c r="B11" s="61" t="s">
        <v>29</v>
      </c>
      <c r="C11" s="60">
        <v>1</v>
      </c>
      <c r="D11" s="41">
        <v>1</v>
      </c>
      <c r="E11" s="41">
        <f>C11*D11</f>
        <v>1</v>
      </c>
      <c r="F11" s="42">
        <v>115000</v>
      </c>
      <c r="G11" s="42">
        <f t="shared" si="1"/>
        <v>115000</v>
      </c>
      <c r="H11" s="46"/>
    </row>
    <row r="12" spans="1:8" x14ac:dyDescent="0.25">
      <c r="A12" s="41">
        <v>5</v>
      </c>
      <c r="B12" s="55" t="s">
        <v>30</v>
      </c>
      <c r="C12" s="60">
        <v>4</v>
      </c>
      <c r="D12" s="41">
        <v>0.625</v>
      </c>
      <c r="E12" s="41">
        <f t="shared" ref="E12:E27" si="2">C12*D12</f>
        <v>2.5</v>
      </c>
      <c r="F12" s="42">
        <v>93312</v>
      </c>
      <c r="G12" s="42">
        <f t="shared" si="1"/>
        <v>233280</v>
      </c>
      <c r="H12" s="46"/>
    </row>
    <row r="13" spans="1:8" x14ac:dyDescent="0.25">
      <c r="A13" s="41">
        <v>6</v>
      </c>
      <c r="B13" s="55" t="s">
        <v>30</v>
      </c>
      <c r="C13" s="60">
        <v>6</v>
      </c>
      <c r="D13" s="41">
        <v>0.625</v>
      </c>
      <c r="E13" s="41">
        <f t="shared" si="2"/>
        <v>3.75</v>
      </c>
      <c r="F13" s="42">
        <v>96275</v>
      </c>
      <c r="G13" s="42">
        <f t="shared" si="1"/>
        <v>361031.25</v>
      </c>
      <c r="H13" s="46"/>
    </row>
    <row r="14" spans="1:8" x14ac:dyDescent="0.25">
      <c r="A14" s="41">
        <v>7</v>
      </c>
      <c r="B14" s="55" t="s">
        <v>48</v>
      </c>
      <c r="C14" s="60">
        <v>1</v>
      </c>
      <c r="D14" s="41">
        <v>0.75</v>
      </c>
      <c r="E14" s="41">
        <f t="shared" si="2"/>
        <v>0.75</v>
      </c>
      <c r="F14" s="42">
        <f>5000+88312</f>
        <v>93312</v>
      </c>
      <c r="G14" s="42">
        <f t="shared" si="1"/>
        <v>69984</v>
      </c>
      <c r="H14" s="46"/>
    </row>
    <row r="15" spans="1:8" x14ac:dyDescent="0.25">
      <c r="A15" s="41">
        <v>8</v>
      </c>
      <c r="B15" s="61" t="s">
        <v>32</v>
      </c>
      <c r="C15" s="60">
        <v>1</v>
      </c>
      <c r="D15" s="41">
        <v>1</v>
      </c>
      <c r="E15" s="41">
        <f t="shared" si="2"/>
        <v>1</v>
      </c>
      <c r="F15" s="42">
        <v>88312</v>
      </c>
      <c r="G15" s="42">
        <f t="shared" si="1"/>
        <v>88312</v>
      </c>
      <c r="H15" s="46"/>
    </row>
    <row r="16" spans="1:8" x14ac:dyDescent="0.25">
      <c r="A16" s="41">
        <v>9</v>
      </c>
      <c r="B16" s="61" t="s">
        <v>33</v>
      </c>
      <c r="C16" s="60">
        <v>1</v>
      </c>
      <c r="D16" s="41">
        <v>1</v>
      </c>
      <c r="E16" s="41">
        <f t="shared" si="2"/>
        <v>1</v>
      </c>
      <c r="F16" s="42">
        <v>91275</v>
      </c>
      <c r="G16" s="42">
        <f t="shared" si="1"/>
        <v>91275</v>
      </c>
      <c r="H16" s="46"/>
    </row>
    <row r="17" spans="1:8" x14ac:dyDescent="0.25">
      <c r="A17" s="41">
        <v>10</v>
      </c>
      <c r="B17" s="55" t="s">
        <v>34</v>
      </c>
      <c r="C17" s="60">
        <v>3</v>
      </c>
      <c r="D17" s="41">
        <v>1</v>
      </c>
      <c r="E17" s="41">
        <f t="shared" si="2"/>
        <v>3</v>
      </c>
      <c r="F17" s="42">
        <v>94275</v>
      </c>
      <c r="G17" s="42">
        <f t="shared" si="1"/>
        <v>282825</v>
      </c>
      <c r="H17" s="46"/>
    </row>
    <row r="18" spans="1:8" x14ac:dyDescent="0.25">
      <c r="A18" s="41">
        <v>11</v>
      </c>
      <c r="B18" s="55" t="s">
        <v>34</v>
      </c>
      <c r="C18" s="60">
        <v>2</v>
      </c>
      <c r="D18" s="41">
        <v>1</v>
      </c>
      <c r="E18" s="41">
        <f t="shared" si="2"/>
        <v>2</v>
      </c>
      <c r="F18" s="42">
        <v>91312</v>
      </c>
      <c r="G18" s="42">
        <f t="shared" si="1"/>
        <v>182624</v>
      </c>
      <c r="H18" s="46"/>
    </row>
    <row r="19" spans="1:8" x14ac:dyDescent="0.25">
      <c r="A19" s="41">
        <v>12</v>
      </c>
      <c r="B19" s="55" t="s">
        <v>35</v>
      </c>
      <c r="C19" s="60">
        <v>1</v>
      </c>
      <c r="D19" s="41">
        <v>1.25</v>
      </c>
      <c r="E19" s="41">
        <f t="shared" si="2"/>
        <v>1.25</v>
      </c>
      <c r="F19" s="42">
        <f>91275+5000</f>
        <v>96275</v>
      </c>
      <c r="G19" s="42">
        <f t="shared" si="1"/>
        <v>120343.75</v>
      </c>
      <c r="H19" s="46"/>
    </row>
    <row r="20" spans="1:8" ht="22.5" customHeight="1" x14ac:dyDescent="0.25">
      <c r="A20" s="41">
        <v>13</v>
      </c>
      <c r="B20" s="55" t="s">
        <v>36</v>
      </c>
      <c r="C20" s="60">
        <v>1</v>
      </c>
      <c r="D20" s="41">
        <v>1</v>
      </c>
      <c r="E20" s="41">
        <f t="shared" si="2"/>
        <v>1</v>
      </c>
      <c r="F20" s="42">
        <f>88312+5000</f>
        <v>93312</v>
      </c>
      <c r="G20" s="42">
        <f t="shared" si="1"/>
        <v>93312</v>
      </c>
      <c r="H20" s="46"/>
    </row>
    <row r="21" spans="1:8" x14ac:dyDescent="0.25">
      <c r="A21" s="41">
        <v>14</v>
      </c>
      <c r="B21" s="55" t="s">
        <v>37</v>
      </c>
      <c r="C21" s="60">
        <v>1</v>
      </c>
      <c r="D21" s="41">
        <v>1</v>
      </c>
      <c r="E21" s="41">
        <f t="shared" si="2"/>
        <v>1</v>
      </c>
      <c r="F21" s="42">
        <v>91275</v>
      </c>
      <c r="G21" s="42">
        <f t="shared" si="1"/>
        <v>91275</v>
      </c>
      <c r="H21" s="46"/>
    </row>
    <row r="22" spans="1:8" x14ac:dyDescent="0.25">
      <c r="A22" s="41">
        <v>15</v>
      </c>
      <c r="B22" s="61" t="s">
        <v>17</v>
      </c>
      <c r="C22" s="60">
        <v>1</v>
      </c>
      <c r="D22" s="41">
        <v>1</v>
      </c>
      <c r="E22" s="41">
        <f t="shared" si="2"/>
        <v>1</v>
      </c>
      <c r="F22" s="42">
        <v>88312</v>
      </c>
      <c r="G22" s="42">
        <f t="shared" si="1"/>
        <v>88312</v>
      </c>
      <c r="H22" s="46"/>
    </row>
    <row r="23" spans="1:8" x14ac:dyDescent="0.25">
      <c r="A23" s="41">
        <v>16</v>
      </c>
      <c r="B23" s="61" t="s">
        <v>38</v>
      </c>
      <c r="C23" s="60">
        <v>1</v>
      </c>
      <c r="D23" s="41">
        <v>1</v>
      </c>
      <c r="E23" s="41">
        <f t="shared" si="2"/>
        <v>1</v>
      </c>
      <c r="F23" s="42">
        <v>91275</v>
      </c>
      <c r="G23" s="42">
        <f t="shared" si="1"/>
        <v>91275</v>
      </c>
      <c r="H23" s="46"/>
    </row>
    <row r="24" spans="1:8" x14ac:dyDescent="0.25">
      <c r="A24" s="41">
        <v>17</v>
      </c>
      <c r="B24" s="61" t="s">
        <v>49</v>
      </c>
      <c r="C24" s="60">
        <v>1</v>
      </c>
      <c r="D24" s="41">
        <v>1</v>
      </c>
      <c r="E24" s="41">
        <f t="shared" si="2"/>
        <v>1</v>
      </c>
      <c r="F24" s="42">
        <v>91275</v>
      </c>
      <c r="G24" s="42">
        <f t="shared" si="1"/>
        <v>91275</v>
      </c>
      <c r="H24" s="46"/>
    </row>
    <row r="25" spans="1:8" x14ac:dyDescent="0.25">
      <c r="A25" s="41">
        <v>18</v>
      </c>
      <c r="B25" s="55" t="s">
        <v>40</v>
      </c>
      <c r="C25" s="60">
        <v>1</v>
      </c>
      <c r="D25" s="41">
        <v>0.25</v>
      </c>
      <c r="E25" s="41">
        <f t="shared" si="2"/>
        <v>0.25</v>
      </c>
      <c r="F25" s="42">
        <v>88312</v>
      </c>
      <c r="G25" s="42">
        <f t="shared" si="1"/>
        <v>22078</v>
      </c>
      <c r="H25" s="46"/>
    </row>
    <row r="26" spans="1:8" x14ac:dyDescent="0.25">
      <c r="A26" s="41">
        <v>19</v>
      </c>
      <c r="B26" s="55" t="s">
        <v>41</v>
      </c>
      <c r="C26" s="60">
        <v>1</v>
      </c>
      <c r="D26" s="41">
        <v>1</v>
      </c>
      <c r="E26" s="41">
        <f t="shared" si="2"/>
        <v>1</v>
      </c>
      <c r="F26" s="42">
        <v>88312</v>
      </c>
      <c r="G26" s="42">
        <f t="shared" si="1"/>
        <v>88312</v>
      </c>
      <c r="H26" s="46"/>
    </row>
    <row r="27" spans="1:8" x14ac:dyDescent="0.25">
      <c r="A27" s="41">
        <v>20</v>
      </c>
      <c r="B27" s="55" t="s">
        <v>24</v>
      </c>
      <c r="C27" s="60">
        <v>1</v>
      </c>
      <c r="D27" s="41">
        <v>1</v>
      </c>
      <c r="E27" s="41">
        <f t="shared" si="2"/>
        <v>1</v>
      </c>
      <c r="F27" s="42">
        <v>88312</v>
      </c>
      <c r="G27" s="42">
        <f t="shared" si="1"/>
        <v>88312</v>
      </c>
      <c r="H27" s="46"/>
    </row>
    <row r="28" spans="1:8" s="38" customFormat="1" x14ac:dyDescent="0.25">
      <c r="A28" s="157" t="s">
        <v>50</v>
      </c>
      <c r="B28" s="158"/>
      <c r="C28" s="137">
        <f>SUM(C7:C27)</f>
        <v>31</v>
      </c>
      <c r="D28" s="75">
        <f>SUM(D7:D27)</f>
        <v>18.5</v>
      </c>
      <c r="E28" s="75">
        <f>SUM(E7:E27)</f>
        <v>26.5</v>
      </c>
      <c r="F28" s="42"/>
      <c r="G28" s="70">
        <f>SUM(G7:G27)</f>
        <v>2585101</v>
      </c>
      <c r="H28" s="48"/>
    </row>
    <row r="29" spans="1:8" s="37" customFormat="1" ht="20.25" customHeight="1" x14ac:dyDescent="0.25">
      <c r="A29" s="73"/>
      <c r="B29" s="76" t="s">
        <v>51</v>
      </c>
      <c r="C29" s="89"/>
      <c r="D29" s="73"/>
      <c r="E29" s="73"/>
      <c r="F29" s="42"/>
      <c r="G29" s="42"/>
      <c r="H29" s="47"/>
    </row>
    <row r="30" spans="1:8" ht="24.75" customHeight="1" x14ac:dyDescent="0.25">
      <c r="A30" s="41">
        <v>21</v>
      </c>
      <c r="B30" s="61" t="s">
        <v>29</v>
      </c>
      <c r="C30" s="60">
        <v>1</v>
      </c>
      <c r="D30" s="41">
        <v>0.5</v>
      </c>
      <c r="E30" s="41">
        <f>C30*D30</f>
        <v>0.5</v>
      </c>
      <c r="F30" s="42">
        <v>115000</v>
      </c>
      <c r="G30" s="42">
        <f>F30*D30*C30</f>
        <v>57500</v>
      </c>
      <c r="H30" s="46"/>
    </row>
    <row r="31" spans="1:8" x14ac:dyDescent="0.25">
      <c r="A31" s="41">
        <v>22</v>
      </c>
      <c r="B31" s="55" t="s">
        <v>30</v>
      </c>
      <c r="C31" s="60">
        <v>2</v>
      </c>
      <c r="D31" s="41">
        <v>0.56000000000000005</v>
      </c>
      <c r="E31" s="41">
        <f t="shared" ref="E31:E36" si="3">C31*D31</f>
        <v>1.1200000000000001</v>
      </c>
      <c r="F31" s="42">
        <v>96275</v>
      </c>
      <c r="G31" s="42">
        <f t="shared" ref="G31:G62" si="4">F31*D31*C31</f>
        <v>107828.00000000001</v>
      </c>
      <c r="H31" s="46"/>
    </row>
    <row r="32" spans="1:8" x14ac:dyDescent="0.25">
      <c r="A32" s="41">
        <v>23</v>
      </c>
      <c r="B32" s="61" t="s">
        <v>32</v>
      </c>
      <c r="C32" s="60">
        <v>1</v>
      </c>
      <c r="D32" s="41">
        <v>0.75</v>
      </c>
      <c r="E32" s="41">
        <f t="shared" si="3"/>
        <v>0.75</v>
      </c>
      <c r="F32" s="42">
        <v>91275</v>
      </c>
      <c r="G32" s="42">
        <f t="shared" si="4"/>
        <v>68456.25</v>
      </c>
      <c r="H32" s="46"/>
    </row>
    <row r="33" spans="1:8" x14ac:dyDescent="0.25">
      <c r="A33" s="41">
        <v>24</v>
      </c>
      <c r="B33" s="55" t="s">
        <v>34</v>
      </c>
      <c r="C33" s="60">
        <v>1</v>
      </c>
      <c r="D33" s="41">
        <v>1</v>
      </c>
      <c r="E33" s="41">
        <f t="shared" si="3"/>
        <v>1</v>
      </c>
      <c r="F33" s="42">
        <v>94275</v>
      </c>
      <c r="G33" s="42">
        <f t="shared" si="4"/>
        <v>94275</v>
      </c>
      <c r="H33" s="46"/>
    </row>
    <row r="34" spans="1:8" x14ac:dyDescent="0.25">
      <c r="A34" s="41">
        <v>25</v>
      </c>
      <c r="B34" s="61" t="s">
        <v>38</v>
      </c>
      <c r="C34" s="60">
        <v>1</v>
      </c>
      <c r="D34" s="41">
        <v>0.5</v>
      </c>
      <c r="E34" s="41">
        <f t="shared" si="3"/>
        <v>0.5</v>
      </c>
      <c r="F34" s="42">
        <v>91275</v>
      </c>
      <c r="G34" s="42">
        <f t="shared" si="4"/>
        <v>45637.5</v>
      </c>
      <c r="H34" s="46"/>
    </row>
    <row r="35" spans="1:8" x14ac:dyDescent="0.25">
      <c r="A35" s="41">
        <v>26</v>
      </c>
      <c r="B35" s="61" t="s">
        <v>23</v>
      </c>
      <c r="C35" s="60">
        <v>1</v>
      </c>
      <c r="D35" s="41">
        <v>0.5</v>
      </c>
      <c r="E35" s="41">
        <f t="shared" si="3"/>
        <v>0.5</v>
      </c>
      <c r="F35" s="42">
        <v>91275</v>
      </c>
      <c r="G35" s="42">
        <f t="shared" si="4"/>
        <v>45637.5</v>
      </c>
      <c r="H35" s="46"/>
    </row>
    <row r="36" spans="1:8" x14ac:dyDescent="0.25">
      <c r="A36" s="41">
        <v>27</v>
      </c>
      <c r="B36" s="55" t="s">
        <v>37</v>
      </c>
      <c r="C36" s="60">
        <v>1</v>
      </c>
      <c r="D36" s="41">
        <v>0.5</v>
      </c>
      <c r="E36" s="41">
        <f t="shared" si="3"/>
        <v>0.5</v>
      </c>
      <c r="F36" s="42">
        <v>91275</v>
      </c>
      <c r="G36" s="42">
        <f t="shared" si="4"/>
        <v>45637.5</v>
      </c>
      <c r="H36" s="46"/>
    </row>
    <row r="37" spans="1:8" s="38" customFormat="1" x14ac:dyDescent="0.25">
      <c r="A37" s="157" t="s">
        <v>52</v>
      </c>
      <c r="B37" s="158"/>
      <c r="C37" s="137">
        <f>SUM(C30:C36)</f>
        <v>8</v>
      </c>
      <c r="D37" s="75">
        <f>SUM(D30:D36)</f>
        <v>4.3100000000000005</v>
      </c>
      <c r="E37" s="75">
        <f>SUM(E30:E36)</f>
        <v>4.87</v>
      </c>
      <c r="F37" s="42"/>
      <c r="G37" s="70">
        <f>SUM(G30:G36)</f>
        <v>464971.75</v>
      </c>
      <c r="H37" s="48"/>
    </row>
    <row r="38" spans="1:8" s="37" customFormat="1" ht="18" customHeight="1" x14ac:dyDescent="0.25">
      <c r="A38" s="73"/>
      <c r="B38" s="76" t="s">
        <v>53</v>
      </c>
      <c r="C38" s="89"/>
      <c r="D38" s="73"/>
      <c r="E38" s="73"/>
      <c r="F38" s="42"/>
      <c r="G38" s="42"/>
      <c r="H38" s="47"/>
    </row>
    <row r="39" spans="1:8" ht="23.25" customHeight="1" x14ac:dyDescent="0.25">
      <c r="A39" s="41">
        <v>28</v>
      </c>
      <c r="B39" s="61" t="s">
        <v>29</v>
      </c>
      <c r="C39" s="60">
        <v>1</v>
      </c>
      <c r="D39" s="41">
        <v>0.5</v>
      </c>
      <c r="E39" s="41">
        <f>C39*D39</f>
        <v>0.5</v>
      </c>
      <c r="F39" s="42">
        <v>115000</v>
      </c>
      <c r="G39" s="42">
        <f t="shared" si="4"/>
        <v>57500</v>
      </c>
      <c r="H39" s="46"/>
    </row>
    <row r="40" spans="1:8" x14ac:dyDescent="0.25">
      <c r="A40" s="41">
        <v>29</v>
      </c>
      <c r="B40" s="55" t="s">
        <v>30</v>
      </c>
      <c r="C40" s="60">
        <v>2</v>
      </c>
      <c r="D40" s="41">
        <v>0.56000000000000005</v>
      </c>
      <c r="E40" s="41">
        <f t="shared" ref="E40:E44" si="5">C40*D40</f>
        <v>1.1200000000000001</v>
      </c>
      <c r="F40" s="42">
        <v>96275</v>
      </c>
      <c r="G40" s="42">
        <f t="shared" si="4"/>
        <v>107828.00000000001</v>
      </c>
      <c r="H40" s="46"/>
    </row>
    <row r="41" spans="1:8" x14ac:dyDescent="0.25">
      <c r="A41" s="41">
        <v>30</v>
      </c>
      <c r="B41" s="61" t="s">
        <v>32</v>
      </c>
      <c r="C41" s="60">
        <v>1</v>
      </c>
      <c r="D41" s="41">
        <v>0.5</v>
      </c>
      <c r="E41" s="41">
        <f t="shared" si="5"/>
        <v>0.5</v>
      </c>
      <c r="F41" s="42">
        <v>88312</v>
      </c>
      <c r="G41" s="42">
        <f t="shared" si="4"/>
        <v>44156</v>
      </c>
      <c r="H41" s="46"/>
    </row>
    <row r="42" spans="1:8" x14ac:dyDescent="0.25">
      <c r="A42" s="41">
        <v>31</v>
      </c>
      <c r="B42" s="55" t="s">
        <v>34</v>
      </c>
      <c r="C42" s="60">
        <v>1</v>
      </c>
      <c r="D42" s="41">
        <v>1</v>
      </c>
      <c r="E42" s="41">
        <f t="shared" si="5"/>
        <v>1</v>
      </c>
      <c r="F42" s="42">
        <v>94275</v>
      </c>
      <c r="G42" s="42">
        <f t="shared" si="4"/>
        <v>94275</v>
      </c>
      <c r="H42" s="46"/>
    </row>
    <row r="43" spans="1:8" x14ac:dyDescent="0.25">
      <c r="A43" s="41">
        <v>32</v>
      </c>
      <c r="B43" s="61" t="s">
        <v>38</v>
      </c>
      <c r="C43" s="60">
        <v>1</v>
      </c>
      <c r="D43" s="41">
        <v>0.5</v>
      </c>
      <c r="E43" s="41">
        <f t="shared" si="5"/>
        <v>0.5</v>
      </c>
      <c r="F43" s="42">
        <v>91275</v>
      </c>
      <c r="G43" s="42">
        <f t="shared" si="4"/>
        <v>45637.5</v>
      </c>
      <c r="H43" s="46"/>
    </row>
    <row r="44" spans="1:8" x14ac:dyDescent="0.25">
      <c r="A44" s="41">
        <v>33</v>
      </c>
      <c r="B44" s="55" t="s">
        <v>23</v>
      </c>
      <c r="C44" s="60">
        <v>1</v>
      </c>
      <c r="D44" s="41">
        <v>0.5</v>
      </c>
      <c r="E44" s="41">
        <f t="shared" si="5"/>
        <v>0.5</v>
      </c>
      <c r="F44" s="42">
        <v>91275</v>
      </c>
      <c r="G44" s="42">
        <f t="shared" si="4"/>
        <v>45637.5</v>
      </c>
      <c r="H44" s="46"/>
    </row>
    <row r="45" spans="1:8" s="38" customFormat="1" ht="18.75" customHeight="1" x14ac:dyDescent="0.25">
      <c r="A45" s="157" t="s">
        <v>182</v>
      </c>
      <c r="B45" s="158"/>
      <c r="C45" s="137">
        <f>SUM(C39:C44)</f>
        <v>7</v>
      </c>
      <c r="D45" s="75">
        <f>SUM(D39:D44)</f>
        <v>3.56</v>
      </c>
      <c r="E45" s="75">
        <f>SUM(E39:E44)</f>
        <v>4.12</v>
      </c>
      <c r="F45" s="42"/>
      <c r="G45" s="70">
        <f>SUM(G39:G44)</f>
        <v>395034</v>
      </c>
      <c r="H45" s="48"/>
    </row>
    <row r="46" spans="1:8" s="37" customFormat="1" ht="20.25" customHeight="1" x14ac:dyDescent="0.25">
      <c r="A46" s="73"/>
      <c r="B46" s="76" t="s">
        <v>54</v>
      </c>
      <c r="C46" s="89"/>
      <c r="D46" s="73"/>
      <c r="E46" s="73"/>
      <c r="F46" s="42"/>
      <c r="G46" s="42"/>
      <c r="H46" s="47"/>
    </row>
    <row r="47" spans="1:8" ht="22.5" customHeight="1" x14ac:dyDescent="0.25">
      <c r="A47" s="41">
        <v>34</v>
      </c>
      <c r="B47" s="61" t="s">
        <v>29</v>
      </c>
      <c r="C47" s="60">
        <v>1</v>
      </c>
      <c r="D47" s="41">
        <v>0.5</v>
      </c>
      <c r="E47" s="41">
        <f>C47*D47</f>
        <v>0.5</v>
      </c>
      <c r="F47" s="42">
        <v>115000</v>
      </c>
      <c r="G47" s="42">
        <f t="shared" si="4"/>
        <v>57500</v>
      </c>
      <c r="H47" s="46"/>
    </row>
    <row r="48" spans="1:8" x14ac:dyDescent="0.25">
      <c r="A48" s="41">
        <v>35</v>
      </c>
      <c r="B48" s="55" t="s">
        <v>30</v>
      </c>
      <c r="C48" s="60">
        <v>2</v>
      </c>
      <c r="D48" s="41">
        <v>0.56000000000000005</v>
      </c>
      <c r="E48" s="41">
        <f t="shared" ref="E48:E51" si="6">C48*D48</f>
        <v>1.1200000000000001</v>
      </c>
      <c r="F48" s="42">
        <v>96275</v>
      </c>
      <c r="G48" s="42">
        <f t="shared" si="4"/>
        <v>107828.00000000001</v>
      </c>
      <c r="H48" s="46"/>
    </row>
    <row r="49" spans="1:8" x14ac:dyDescent="0.25">
      <c r="A49" s="41">
        <v>36</v>
      </c>
      <c r="B49" s="61" t="s">
        <v>32</v>
      </c>
      <c r="C49" s="60">
        <v>1</v>
      </c>
      <c r="D49" s="41">
        <v>0.5</v>
      </c>
      <c r="E49" s="41">
        <f t="shared" si="6"/>
        <v>0.5</v>
      </c>
      <c r="F49" s="42">
        <v>91275</v>
      </c>
      <c r="G49" s="42">
        <f t="shared" si="4"/>
        <v>45637.5</v>
      </c>
      <c r="H49" s="46"/>
    </row>
    <row r="50" spans="1:8" x14ac:dyDescent="0.25">
      <c r="A50" s="41">
        <v>37</v>
      </c>
      <c r="B50" s="55" t="s">
        <v>34</v>
      </c>
      <c r="C50" s="60">
        <v>1</v>
      </c>
      <c r="D50" s="41">
        <v>1</v>
      </c>
      <c r="E50" s="41">
        <f t="shared" si="6"/>
        <v>1</v>
      </c>
      <c r="F50" s="42">
        <v>94275</v>
      </c>
      <c r="G50" s="42">
        <f t="shared" si="4"/>
        <v>94275</v>
      </c>
      <c r="H50" s="46"/>
    </row>
    <row r="51" spans="1:8" x14ac:dyDescent="0.25">
      <c r="A51" s="41">
        <v>38</v>
      </c>
      <c r="B51" s="61" t="s">
        <v>38</v>
      </c>
      <c r="C51" s="60">
        <v>1</v>
      </c>
      <c r="D51" s="41">
        <v>0.5</v>
      </c>
      <c r="E51" s="41">
        <f t="shared" si="6"/>
        <v>0.5</v>
      </c>
      <c r="F51" s="42">
        <v>91275</v>
      </c>
      <c r="G51" s="42">
        <f t="shared" si="4"/>
        <v>45637.5</v>
      </c>
      <c r="H51" s="46"/>
    </row>
    <row r="52" spans="1:8" s="38" customFormat="1" ht="15.75" customHeight="1" x14ac:dyDescent="0.25">
      <c r="A52" s="157" t="s">
        <v>181</v>
      </c>
      <c r="B52" s="158"/>
      <c r="C52" s="137">
        <f>SUM(C47:C51)</f>
        <v>6</v>
      </c>
      <c r="D52" s="75">
        <f>SUM(D47:D51)</f>
        <v>3.06</v>
      </c>
      <c r="E52" s="75">
        <f>SUM(E47:E51)</f>
        <v>3.62</v>
      </c>
      <c r="F52" s="42"/>
      <c r="G52" s="70">
        <f>SUM(G47:G51)</f>
        <v>350878</v>
      </c>
      <c r="H52" s="48"/>
    </row>
    <row r="53" spans="1:8" s="37" customFormat="1" ht="19.5" customHeight="1" x14ac:dyDescent="0.25">
      <c r="A53" s="73"/>
      <c r="B53" s="76" t="s">
        <v>55</v>
      </c>
      <c r="C53" s="89"/>
      <c r="D53" s="73"/>
      <c r="E53" s="73"/>
      <c r="F53" s="42"/>
      <c r="G53" s="42"/>
      <c r="H53" s="47"/>
    </row>
    <row r="54" spans="1:8" ht="27" customHeight="1" x14ac:dyDescent="0.25">
      <c r="A54" s="41">
        <v>39</v>
      </c>
      <c r="B54" s="61" t="s">
        <v>29</v>
      </c>
      <c r="C54" s="60">
        <v>1</v>
      </c>
      <c r="D54" s="41">
        <v>0.5</v>
      </c>
      <c r="E54" s="41">
        <f>C54*D54</f>
        <v>0.5</v>
      </c>
      <c r="F54" s="42">
        <v>115000</v>
      </c>
      <c r="G54" s="42">
        <f t="shared" si="4"/>
        <v>57500</v>
      </c>
      <c r="H54" s="46"/>
    </row>
    <row r="55" spans="1:8" x14ac:dyDescent="0.25">
      <c r="A55" s="41">
        <v>40</v>
      </c>
      <c r="B55" s="55" t="s">
        <v>30</v>
      </c>
      <c r="C55" s="60">
        <v>2</v>
      </c>
      <c r="D55" s="41">
        <v>0.56000000000000005</v>
      </c>
      <c r="E55" s="41">
        <f t="shared" ref="E55:E59" si="7">C55*D55</f>
        <v>1.1200000000000001</v>
      </c>
      <c r="F55" s="42">
        <v>96275</v>
      </c>
      <c r="G55" s="42">
        <f t="shared" si="4"/>
        <v>107828.00000000001</v>
      </c>
      <c r="H55" s="46"/>
    </row>
    <row r="56" spans="1:8" x14ac:dyDescent="0.25">
      <c r="A56" s="41">
        <v>41</v>
      </c>
      <c r="B56" s="61" t="s">
        <v>32</v>
      </c>
      <c r="C56" s="60">
        <v>1</v>
      </c>
      <c r="D56" s="41">
        <v>0.75</v>
      </c>
      <c r="E56" s="41">
        <f t="shared" si="7"/>
        <v>0.75</v>
      </c>
      <c r="F56" s="42">
        <v>91275</v>
      </c>
      <c r="G56" s="42">
        <f t="shared" si="4"/>
        <v>68456.25</v>
      </c>
      <c r="H56" s="46"/>
    </row>
    <row r="57" spans="1:8" x14ac:dyDescent="0.25">
      <c r="A57" s="41">
        <v>42</v>
      </c>
      <c r="B57" s="55" t="s">
        <v>34</v>
      </c>
      <c r="C57" s="60">
        <v>1</v>
      </c>
      <c r="D57" s="41">
        <v>1</v>
      </c>
      <c r="E57" s="41">
        <f t="shared" si="7"/>
        <v>1</v>
      </c>
      <c r="F57" s="42">
        <v>94275</v>
      </c>
      <c r="G57" s="42">
        <f t="shared" si="4"/>
        <v>94275</v>
      </c>
      <c r="H57" s="46"/>
    </row>
    <row r="58" spans="1:8" x14ac:dyDescent="0.25">
      <c r="A58" s="41">
        <v>43</v>
      </c>
      <c r="B58" s="61" t="s">
        <v>38</v>
      </c>
      <c r="C58" s="60">
        <v>1</v>
      </c>
      <c r="D58" s="41">
        <v>0.5</v>
      </c>
      <c r="E58" s="41">
        <f t="shared" si="7"/>
        <v>0.5</v>
      </c>
      <c r="F58" s="42">
        <v>91275</v>
      </c>
      <c r="G58" s="42">
        <f t="shared" si="4"/>
        <v>45637.5</v>
      </c>
      <c r="H58" s="46"/>
    </row>
    <row r="59" spans="1:8" x14ac:dyDescent="0.25">
      <c r="A59" s="41">
        <v>44</v>
      </c>
      <c r="B59" s="55" t="s">
        <v>37</v>
      </c>
      <c r="C59" s="60">
        <v>1</v>
      </c>
      <c r="D59" s="41">
        <v>0.5</v>
      </c>
      <c r="E59" s="41">
        <f t="shared" si="7"/>
        <v>0.5</v>
      </c>
      <c r="F59" s="42">
        <v>91275</v>
      </c>
      <c r="G59" s="42">
        <f t="shared" si="4"/>
        <v>45637.5</v>
      </c>
      <c r="H59" s="46"/>
    </row>
    <row r="60" spans="1:8" s="38" customFormat="1" ht="18.75" customHeight="1" x14ac:dyDescent="0.25">
      <c r="A60" s="157" t="s">
        <v>56</v>
      </c>
      <c r="B60" s="158"/>
      <c r="C60" s="137">
        <f>SUM(C54:C59)</f>
        <v>7</v>
      </c>
      <c r="D60" s="75">
        <f>SUM(D54:D59)</f>
        <v>3.81</v>
      </c>
      <c r="E60" s="75">
        <f>SUM(E54:E59)</f>
        <v>4.37</v>
      </c>
      <c r="F60" s="42"/>
      <c r="G60" s="96">
        <f>SUM(G54:G59)</f>
        <v>419334.25</v>
      </c>
      <c r="H60" s="48"/>
    </row>
    <row r="61" spans="1:8" s="37" customFormat="1" x14ac:dyDescent="0.25">
      <c r="A61" s="73"/>
      <c r="B61" s="76" t="s">
        <v>57</v>
      </c>
      <c r="C61" s="89"/>
      <c r="D61" s="73"/>
      <c r="E61" s="73"/>
      <c r="F61" s="42"/>
      <c r="G61" s="42"/>
      <c r="H61" s="47"/>
    </row>
    <row r="62" spans="1:8" x14ac:dyDescent="0.25">
      <c r="A62" s="41">
        <v>45</v>
      </c>
      <c r="B62" s="55" t="s">
        <v>30</v>
      </c>
      <c r="C62" s="60">
        <v>1</v>
      </c>
      <c r="D62" s="41">
        <v>0.5</v>
      </c>
      <c r="E62" s="41">
        <f>C62*D62</f>
        <v>0.5</v>
      </c>
      <c r="F62" s="42">
        <v>96275</v>
      </c>
      <c r="G62" s="42">
        <f t="shared" si="4"/>
        <v>48137.5</v>
      </c>
      <c r="H62" s="46"/>
    </row>
    <row r="63" spans="1:8" s="38" customFormat="1" ht="18.75" customHeight="1" x14ac:dyDescent="0.25">
      <c r="A63" s="157" t="s">
        <v>180</v>
      </c>
      <c r="B63" s="158"/>
      <c r="C63" s="137">
        <f>SUM(C62)</f>
        <v>1</v>
      </c>
      <c r="D63" s="75">
        <f>SUM(D62:D62)</f>
        <v>0.5</v>
      </c>
      <c r="E63" s="75">
        <f>SUM(E62)</f>
        <v>0.5</v>
      </c>
      <c r="F63" s="70"/>
      <c r="G63" s="70">
        <f>SUM(G62)</f>
        <v>48137.5</v>
      </c>
      <c r="H63" s="48"/>
    </row>
    <row r="64" spans="1:8" s="39" customFormat="1" ht="24" customHeight="1" x14ac:dyDescent="0.25">
      <c r="A64" s="159" t="s">
        <v>25</v>
      </c>
      <c r="B64" s="160"/>
      <c r="C64" s="138">
        <f>C63+C60+C52+C45+C37+C28</f>
        <v>60</v>
      </c>
      <c r="D64" s="77">
        <f>+D28+D37+D45+D52+D60+D63</f>
        <v>33.74</v>
      </c>
      <c r="E64" s="77">
        <f>E63+E60+E52+E45+E37+E28</f>
        <v>43.980000000000004</v>
      </c>
      <c r="F64" s="71"/>
      <c r="G64" s="70">
        <f>G63+G60+G52+G45+G37+G28</f>
        <v>4263456.5</v>
      </c>
      <c r="H64" s="49"/>
    </row>
    <row r="65" spans="1:7" ht="16.5" x14ac:dyDescent="0.3">
      <c r="F65" s="1"/>
      <c r="G65" s="1"/>
    </row>
    <row r="66" spans="1:7" ht="72" customHeight="1" x14ac:dyDescent="0.25">
      <c r="A66" s="154" t="s">
        <v>178</v>
      </c>
      <c r="B66" s="154"/>
      <c r="C66" s="154"/>
      <c r="D66" s="154"/>
      <c r="E66" s="154"/>
      <c r="F66" s="154"/>
      <c r="G66" s="154"/>
    </row>
  </sheetData>
  <mergeCells count="18">
    <mergeCell ref="F1:G1"/>
    <mergeCell ref="A2:G2"/>
    <mergeCell ref="F4:F5"/>
    <mergeCell ref="G4:G5"/>
    <mergeCell ref="A3:D3"/>
    <mergeCell ref="A4:A5"/>
    <mergeCell ref="B4:B5"/>
    <mergeCell ref="D4:D5"/>
    <mergeCell ref="A60:B60"/>
    <mergeCell ref="A63:B63"/>
    <mergeCell ref="C4:C5"/>
    <mergeCell ref="E4:E5"/>
    <mergeCell ref="A66:G66"/>
    <mergeCell ref="A64:B64"/>
    <mergeCell ref="A28:B28"/>
    <mergeCell ref="A37:B37"/>
    <mergeCell ref="A45:B45"/>
    <mergeCell ref="A52:B52"/>
  </mergeCells>
  <pageMargins left="0.24" right="0.1968503937007874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I12" sqref="I12"/>
    </sheetView>
  </sheetViews>
  <sheetFormatPr defaultRowHeight="16.5" x14ac:dyDescent="0.3"/>
  <cols>
    <col min="1" max="1" width="5" style="1" customWidth="1"/>
    <col min="2" max="2" width="36" style="1" customWidth="1"/>
    <col min="3" max="3" width="15.42578125" style="10" customWidth="1"/>
    <col min="4" max="4" width="12.5703125" style="1" hidden="1" customWidth="1"/>
    <col min="5" max="5" width="13.140625" style="10" customWidth="1"/>
    <col min="6" max="6" width="14.85546875" style="1" customWidth="1"/>
    <col min="7" max="7" width="15.85546875" style="1" customWidth="1"/>
    <col min="8" max="16384" width="9.140625" style="1"/>
  </cols>
  <sheetData>
    <row r="1" spans="1:7" ht="55.5" customHeight="1" x14ac:dyDescent="0.3">
      <c r="F1" s="155" t="s">
        <v>195</v>
      </c>
      <c r="G1" s="155"/>
    </row>
    <row r="2" spans="1:7" ht="39" customHeight="1" x14ac:dyDescent="0.3">
      <c r="A2" s="156" t="s">
        <v>153</v>
      </c>
      <c r="B2" s="164"/>
      <c r="C2" s="164"/>
      <c r="D2" s="164"/>
      <c r="E2" s="164"/>
      <c r="F2" s="164"/>
      <c r="G2" s="164"/>
    </row>
    <row r="3" spans="1:7" ht="21.75" customHeight="1" x14ac:dyDescent="0.3">
      <c r="A3" s="136"/>
      <c r="B3" s="136"/>
      <c r="C3" s="136"/>
      <c r="D3" s="136"/>
      <c r="E3" s="136"/>
      <c r="G3" s="78" t="s">
        <v>154</v>
      </c>
    </row>
    <row r="4" spans="1:7" ht="66" customHeight="1" x14ac:dyDescent="0.3">
      <c r="A4" s="133" t="s">
        <v>0</v>
      </c>
      <c r="B4" s="135" t="s">
        <v>150</v>
      </c>
      <c r="C4" s="133" t="s">
        <v>190</v>
      </c>
      <c r="D4" s="133" t="s">
        <v>189</v>
      </c>
      <c r="E4" s="141" t="s">
        <v>189</v>
      </c>
      <c r="F4" s="133" t="s">
        <v>85</v>
      </c>
      <c r="G4" s="133" t="s">
        <v>151</v>
      </c>
    </row>
    <row r="5" spans="1:7" x14ac:dyDescent="0.3">
      <c r="A5" s="72">
        <v>1</v>
      </c>
      <c r="B5" s="72">
        <v>2</v>
      </c>
      <c r="C5" s="72">
        <v>3</v>
      </c>
      <c r="D5" s="72">
        <v>4</v>
      </c>
      <c r="E5" s="72">
        <v>4</v>
      </c>
      <c r="F5" s="72">
        <v>5</v>
      </c>
      <c r="G5" s="72">
        <v>6</v>
      </c>
    </row>
    <row r="6" spans="1:7" ht="15" customHeight="1" x14ac:dyDescent="0.3">
      <c r="A6" s="41">
        <v>1</v>
      </c>
      <c r="B6" s="61" t="s">
        <v>2</v>
      </c>
      <c r="C6" s="60">
        <v>1</v>
      </c>
      <c r="D6" s="41">
        <v>1</v>
      </c>
      <c r="E6" s="41">
        <f>C6*D6</f>
        <v>1</v>
      </c>
      <c r="F6" s="79">
        <v>180000</v>
      </c>
      <c r="G6" s="79">
        <f>F6*C6*D6</f>
        <v>180000</v>
      </c>
    </row>
    <row r="7" spans="1:7" x14ac:dyDescent="0.3">
      <c r="A7" s="41">
        <v>2</v>
      </c>
      <c r="B7" s="61" t="s">
        <v>27</v>
      </c>
      <c r="C7" s="60">
        <v>1</v>
      </c>
      <c r="D7" s="41">
        <v>1</v>
      </c>
      <c r="E7" s="41">
        <f t="shared" ref="E7:E8" si="0">C7*D7</f>
        <v>1</v>
      </c>
      <c r="F7" s="79">
        <v>115000</v>
      </c>
      <c r="G7" s="79">
        <f t="shared" ref="G7:G64" si="1">F7*C7*D7</f>
        <v>115000</v>
      </c>
    </row>
    <row r="8" spans="1:7" x14ac:dyDescent="0.3">
      <c r="A8" s="41">
        <v>3</v>
      </c>
      <c r="B8" s="61" t="s">
        <v>16</v>
      </c>
      <c r="C8" s="60">
        <v>1</v>
      </c>
      <c r="D8" s="41">
        <v>1</v>
      </c>
      <c r="E8" s="41">
        <f t="shared" si="0"/>
        <v>1</v>
      </c>
      <c r="F8" s="79">
        <v>91275</v>
      </c>
      <c r="G8" s="79">
        <f t="shared" si="1"/>
        <v>91275</v>
      </c>
    </row>
    <row r="9" spans="1:7" s="51" customFormat="1" x14ac:dyDescent="0.3">
      <c r="A9" s="73"/>
      <c r="B9" s="74" t="s">
        <v>28</v>
      </c>
      <c r="C9" s="89"/>
      <c r="D9" s="73"/>
      <c r="E9" s="73"/>
      <c r="F9" s="79"/>
      <c r="G9" s="79"/>
    </row>
    <row r="10" spans="1:7" ht="22.5" customHeight="1" x14ac:dyDescent="0.3">
      <c r="A10" s="41">
        <v>4</v>
      </c>
      <c r="B10" s="61" t="s">
        <v>29</v>
      </c>
      <c r="C10" s="60">
        <v>1</v>
      </c>
      <c r="D10" s="41">
        <v>1</v>
      </c>
      <c r="E10" s="41">
        <f>C10*D10</f>
        <v>1</v>
      </c>
      <c r="F10" s="79">
        <v>115000</v>
      </c>
      <c r="G10" s="79">
        <f t="shared" si="1"/>
        <v>115000</v>
      </c>
    </row>
    <row r="11" spans="1:7" x14ac:dyDescent="0.3">
      <c r="A11" s="41">
        <v>5</v>
      </c>
      <c r="B11" s="55" t="s">
        <v>30</v>
      </c>
      <c r="C11" s="60">
        <v>2</v>
      </c>
      <c r="D11" s="41">
        <v>0.625</v>
      </c>
      <c r="E11" s="41">
        <f t="shared" ref="E11:E27" si="2">C11*D11</f>
        <v>1.25</v>
      </c>
      <c r="F11" s="79">
        <v>93312</v>
      </c>
      <c r="G11" s="79">
        <f t="shared" si="1"/>
        <v>116640</v>
      </c>
    </row>
    <row r="12" spans="1:7" x14ac:dyDescent="0.3">
      <c r="A12" s="41">
        <v>6</v>
      </c>
      <c r="B12" s="55" t="s">
        <v>30</v>
      </c>
      <c r="C12" s="60">
        <v>7</v>
      </c>
      <c r="D12" s="41">
        <v>0.625</v>
      </c>
      <c r="E12" s="41">
        <f t="shared" si="2"/>
        <v>4.375</v>
      </c>
      <c r="F12" s="79">
        <v>96275</v>
      </c>
      <c r="G12" s="79">
        <f t="shared" si="1"/>
        <v>421203.125</v>
      </c>
    </row>
    <row r="13" spans="1:7" x14ac:dyDescent="0.3">
      <c r="A13" s="41">
        <v>7</v>
      </c>
      <c r="B13" s="55" t="s">
        <v>58</v>
      </c>
      <c r="C13" s="60">
        <v>1</v>
      </c>
      <c r="D13" s="41">
        <v>0.75</v>
      </c>
      <c r="E13" s="41">
        <f t="shared" si="2"/>
        <v>0.75</v>
      </c>
      <c r="F13" s="79">
        <f>91275+5000</f>
        <v>96275</v>
      </c>
      <c r="G13" s="79">
        <f t="shared" si="1"/>
        <v>72206.25</v>
      </c>
    </row>
    <row r="14" spans="1:7" x14ac:dyDescent="0.3">
      <c r="A14" s="41">
        <v>8</v>
      </c>
      <c r="B14" s="55" t="s">
        <v>59</v>
      </c>
      <c r="C14" s="60">
        <v>1</v>
      </c>
      <c r="D14" s="41">
        <v>1</v>
      </c>
      <c r="E14" s="41">
        <f t="shared" si="2"/>
        <v>1</v>
      </c>
      <c r="F14" s="79">
        <f>91275+5000</f>
        <v>96275</v>
      </c>
      <c r="G14" s="79">
        <f t="shared" si="1"/>
        <v>96275</v>
      </c>
    </row>
    <row r="15" spans="1:7" x14ac:dyDescent="0.3">
      <c r="A15" s="41">
        <v>9</v>
      </c>
      <c r="B15" s="61" t="s">
        <v>32</v>
      </c>
      <c r="C15" s="60">
        <v>1</v>
      </c>
      <c r="D15" s="41">
        <v>1</v>
      </c>
      <c r="E15" s="41">
        <f t="shared" si="2"/>
        <v>1</v>
      </c>
      <c r="F15" s="79">
        <v>88312</v>
      </c>
      <c r="G15" s="79">
        <f t="shared" si="1"/>
        <v>88312</v>
      </c>
    </row>
    <row r="16" spans="1:7" x14ac:dyDescent="0.3">
      <c r="A16" s="41">
        <v>10</v>
      </c>
      <c r="B16" s="61" t="s">
        <v>33</v>
      </c>
      <c r="C16" s="60">
        <v>1</v>
      </c>
      <c r="D16" s="41">
        <v>1</v>
      </c>
      <c r="E16" s="41">
        <f t="shared" si="2"/>
        <v>1</v>
      </c>
      <c r="F16" s="79">
        <v>91275</v>
      </c>
      <c r="G16" s="79">
        <f t="shared" si="1"/>
        <v>91275</v>
      </c>
    </row>
    <row r="17" spans="1:7" x14ac:dyDescent="0.3">
      <c r="A17" s="41">
        <v>11</v>
      </c>
      <c r="B17" s="55" t="s">
        <v>34</v>
      </c>
      <c r="C17" s="60">
        <v>3</v>
      </c>
      <c r="D17" s="41">
        <v>1</v>
      </c>
      <c r="E17" s="41">
        <f t="shared" si="2"/>
        <v>3</v>
      </c>
      <c r="F17" s="79">
        <v>91312</v>
      </c>
      <c r="G17" s="79">
        <f t="shared" si="1"/>
        <v>273936</v>
      </c>
    </row>
    <row r="18" spans="1:7" x14ac:dyDescent="0.3">
      <c r="A18" s="41">
        <v>12</v>
      </c>
      <c r="B18" s="55" t="s">
        <v>34</v>
      </c>
      <c r="C18" s="60">
        <v>1</v>
      </c>
      <c r="D18" s="41">
        <v>1</v>
      </c>
      <c r="E18" s="41">
        <f t="shared" si="2"/>
        <v>1</v>
      </c>
      <c r="F18" s="79">
        <v>94275</v>
      </c>
      <c r="G18" s="79">
        <f t="shared" si="1"/>
        <v>94275</v>
      </c>
    </row>
    <row r="19" spans="1:7" x14ac:dyDescent="0.3">
      <c r="A19" s="41">
        <v>13</v>
      </c>
      <c r="B19" s="55" t="s">
        <v>35</v>
      </c>
      <c r="C19" s="60">
        <v>1</v>
      </c>
      <c r="D19" s="41">
        <v>1.25</v>
      </c>
      <c r="E19" s="41">
        <f t="shared" si="2"/>
        <v>1.25</v>
      </c>
      <c r="F19" s="79">
        <f>91275+5000</f>
        <v>96275</v>
      </c>
      <c r="G19" s="79">
        <f t="shared" si="1"/>
        <v>120343.75</v>
      </c>
    </row>
    <row r="20" spans="1:7" x14ac:dyDescent="0.3">
      <c r="A20" s="41">
        <v>14</v>
      </c>
      <c r="B20" s="55" t="s">
        <v>36</v>
      </c>
      <c r="C20" s="60">
        <v>1</v>
      </c>
      <c r="D20" s="41">
        <v>1</v>
      </c>
      <c r="E20" s="41">
        <f t="shared" si="2"/>
        <v>1</v>
      </c>
      <c r="F20" s="79">
        <f>91275+5000</f>
        <v>96275</v>
      </c>
      <c r="G20" s="79">
        <f t="shared" si="1"/>
        <v>96275</v>
      </c>
    </row>
    <row r="21" spans="1:7" x14ac:dyDescent="0.3">
      <c r="A21" s="41">
        <v>15</v>
      </c>
      <c r="B21" s="55" t="s">
        <v>37</v>
      </c>
      <c r="C21" s="60">
        <v>1</v>
      </c>
      <c r="D21" s="41">
        <v>1</v>
      </c>
      <c r="E21" s="41">
        <f t="shared" si="2"/>
        <v>1</v>
      </c>
      <c r="F21" s="79">
        <v>88312</v>
      </c>
      <c r="G21" s="79">
        <f t="shared" si="1"/>
        <v>88312</v>
      </c>
    </row>
    <row r="22" spans="1:7" x14ac:dyDescent="0.3">
      <c r="A22" s="41">
        <v>16</v>
      </c>
      <c r="B22" s="61" t="s">
        <v>17</v>
      </c>
      <c r="C22" s="60">
        <v>1</v>
      </c>
      <c r="D22" s="41">
        <v>1</v>
      </c>
      <c r="E22" s="41">
        <f t="shared" si="2"/>
        <v>1</v>
      </c>
      <c r="F22" s="79">
        <v>88312</v>
      </c>
      <c r="G22" s="79">
        <f t="shared" si="1"/>
        <v>88312</v>
      </c>
    </row>
    <row r="23" spans="1:7" x14ac:dyDescent="0.3">
      <c r="A23" s="41">
        <v>17</v>
      </c>
      <c r="B23" s="61" t="s">
        <v>38</v>
      </c>
      <c r="C23" s="60">
        <v>1</v>
      </c>
      <c r="D23" s="41">
        <v>1</v>
      </c>
      <c r="E23" s="41">
        <f t="shared" si="2"/>
        <v>1</v>
      </c>
      <c r="F23" s="79">
        <v>88312</v>
      </c>
      <c r="G23" s="79">
        <f t="shared" si="1"/>
        <v>88312</v>
      </c>
    </row>
    <row r="24" spans="1:7" x14ac:dyDescent="0.3">
      <c r="A24" s="41">
        <v>18</v>
      </c>
      <c r="B24" s="61" t="s">
        <v>39</v>
      </c>
      <c r="C24" s="60">
        <v>1</v>
      </c>
      <c r="D24" s="41">
        <v>1</v>
      </c>
      <c r="E24" s="41">
        <f t="shared" si="2"/>
        <v>1</v>
      </c>
      <c r="F24" s="79">
        <v>88312</v>
      </c>
      <c r="G24" s="79">
        <f t="shared" si="1"/>
        <v>88312</v>
      </c>
    </row>
    <row r="25" spans="1:7" x14ac:dyDescent="0.3">
      <c r="A25" s="41">
        <v>19</v>
      </c>
      <c r="B25" s="55" t="s">
        <v>40</v>
      </c>
      <c r="C25" s="60">
        <v>1</v>
      </c>
      <c r="D25" s="41">
        <v>0.25</v>
      </c>
      <c r="E25" s="41">
        <f t="shared" si="2"/>
        <v>0.25</v>
      </c>
      <c r="F25" s="79">
        <v>91275</v>
      </c>
      <c r="G25" s="79">
        <f t="shared" si="1"/>
        <v>22818.75</v>
      </c>
    </row>
    <row r="26" spans="1:7" x14ac:dyDescent="0.3">
      <c r="A26" s="41">
        <v>20</v>
      </c>
      <c r="B26" s="55" t="s">
        <v>24</v>
      </c>
      <c r="C26" s="60">
        <v>1</v>
      </c>
      <c r="D26" s="41">
        <v>1</v>
      </c>
      <c r="E26" s="41">
        <f t="shared" si="2"/>
        <v>1</v>
      </c>
      <c r="F26" s="79">
        <v>88312</v>
      </c>
      <c r="G26" s="79">
        <f t="shared" si="1"/>
        <v>88312</v>
      </c>
    </row>
    <row r="27" spans="1:7" x14ac:dyDescent="0.3">
      <c r="A27" s="41">
        <v>21</v>
      </c>
      <c r="B27" s="55" t="s">
        <v>23</v>
      </c>
      <c r="C27" s="60">
        <v>1</v>
      </c>
      <c r="D27" s="41">
        <v>1</v>
      </c>
      <c r="E27" s="41">
        <f t="shared" si="2"/>
        <v>1</v>
      </c>
      <c r="F27" s="79">
        <v>91275</v>
      </c>
      <c r="G27" s="79">
        <f t="shared" si="1"/>
        <v>91275</v>
      </c>
    </row>
    <row r="28" spans="1:7" s="52" customFormat="1" x14ac:dyDescent="0.3">
      <c r="A28" s="157" t="s">
        <v>50</v>
      </c>
      <c r="B28" s="158"/>
      <c r="C28" s="137">
        <f>SUM(C6:C27)</f>
        <v>30</v>
      </c>
      <c r="D28" s="75">
        <f>SUM(D6:D27)</f>
        <v>19.5</v>
      </c>
      <c r="E28" s="75">
        <f>SUM(E6:E27)</f>
        <v>25.875</v>
      </c>
      <c r="F28" s="79"/>
      <c r="G28" s="97">
        <f>SUM(G6:G27)</f>
        <v>2527669.875</v>
      </c>
    </row>
    <row r="29" spans="1:7" s="51" customFormat="1" x14ac:dyDescent="0.3">
      <c r="A29" s="73"/>
      <c r="B29" s="76" t="s">
        <v>60</v>
      </c>
      <c r="C29" s="89"/>
      <c r="D29" s="73"/>
      <c r="E29" s="73"/>
      <c r="F29" s="79"/>
      <c r="G29" s="79"/>
    </row>
    <row r="30" spans="1:7" ht="25.5" customHeight="1" x14ac:dyDescent="0.3">
      <c r="A30" s="41">
        <v>22</v>
      </c>
      <c r="B30" s="61" t="s">
        <v>29</v>
      </c>
      <c r="C30" s="60">
        <v>1</v>
      </c>
      <c r="D30" s="41">
        <v>0.5</v>
      </c>
      <c r="E30" s="41">
        <f>C30*D30</f>
        <v>0.5</v>
      </c>
      <c r="F30" s="79">
        <v>115000</v>
      </c>
      <c r="G30" s="79">
        <f t="shared" si="1"/>
        <v>57500</v>
      </c>
    </row>
    <row r="31" spans="1:7" x14ac:dyDescent="0.3">
      <c r="A31" s="41">
        <v>23</v>
      </c>
      <c r="B31" s="55" t="s">
        <v>30</v>
      </c>
      <c r="C31" s="60">
        <v>2</v>
      </c>
      <c r="D31" s="41">
        <v>0.56000000000000005</v>
      </c>
      <c r="E31" s="41">
        <f t="shared" ref="E31:E37" si="3">C31*D31</f>
        <v>1.1200000000000001</v>
      </c>
      <c r="F31" s="79">
        <v>96275</v>
      </c>
      <c r="G31" s="79">
        <f t="shared" si="1"/>
        <v>107828.00000000001</v>
      </c>
    </row>
    <row r="32" spans="1:7" x14ac:dyDescent="0.3">
      <c r="A32" s="41">
        <v>24</v>
      </c>
      <c r="B32" s="61" t="s">
        <v>32</v>
      </c>
      <c r="C32" s="60">
        <v>1</v>
      </c>
      <c r="D32" s="41">
        <v>0.75</v>
      </c>
      <c r="E32" s="41">
        <f t="shared" si="3"/>
        <v>0.75</v>
      </c>
      <c r="F32" s="79">
        <v>88312</v>
      </c>
      <c r="G32" s="79">
        <f t="shared" si="1"/>
        <v>66234</v>
      </c>
    </row>
    <row r="33" spans="1:7" x14ac:dyDescent="0.3">
      <c r="A33" s="41">
        <v>25</v>
      </c>
      <c r="B33" s="55" t="s">
        <v>34</v>
      </c>
      <c r="C33" s="60">
        <v>1</v>
      </c>
      <c r="D33" s="41">
        <v>1</v>
      </c>
      <c r="E33" s="41">
        <f t="shared" si="3"/>
        <v>1</v>
      </c>
      <c r="F33" s="79">
        <v>94275</v>
      </c>
      <c r="G33" s="79">
        <f t="shared" si="1"/>
        <v>94275</v>
      </c>
    </row>
    <row r="34" spans="1:7" x14ac:dyDescent="0.3">
      <c r="A34" s="41">
        <v>26</v>
      </c>
      <c r="B34" s="61" t="s">
        <v>38</v>
      </c>
      <c r="C34" s="60">
        <v>1</v>
      </c>
      <c r="D34" s="41">
        <v>0.5</v>
      </c>
      <c r="E34" s="41">
        <f t="shared" si="3"/>
        <v>0.5</v>
      </c>
      <c r="F34" s="79">
        <v>91275</v>
      </c>
      <c r="G34" s="79">
        <f t="shared" si="1"/>
        <v>45637.5</v>
      </c>
    </row>
    <row r="35" spans="1:7" x14ac:dyDescent="0.3">
      <c r="A35" s="41">
        <v>27</v>
      </c>
      <c r="B35" s="55" t="s">
        <v>24</v>
      </c>
      <c r="C35" s="60">
        <v>1</v>
      </c>
      <c r="D35" s="41">
        <v>1</v>
      </c>
      <c r="E35" s="41">
        <f t="shared" si="3"/>
        <v>1</v>
      </c>
      <c r="F35" s="79">
        <v>91275</v>
      </c>
      <c r="G35" s="79">
        <f t="shared" si="1"/>
        <v>91275</v>
      </c>
    </row>
    <row r="36" spans="1:7" x14ac:dyDescent="0.3">
      <c r="A36" s="41">
        <v>28</v>
      </c>
      <c r="B36" s="61" t="s">
        <v>41</v>
      </c>
      <c r="C36" s="60">
        <v>2</v>
      </c>
      <c r="D36" s="41">
        <v>0.5</v>
      </c>
      <c r="E36" s="41">
        <f t="shared" si="3"/>
        <v>1</v>
      </c>
      <c r="F36" s="79">
        <v>88312</v>
      </c>
      <c r="G36" s="79">
        <f t="shared" si="1"/>
        <v>88312</v>
      </c>
    </row>
    <row r="37" spans="1:7" x14ac:dyDescent="0.3">
      <c r="A37" s="41">
        <v>29</v>
      </c>
      <c r="B37" s="55" t="s">
        <v>37</v>
      </c>
      <c r="C37" s="60">
        <v>1</v>
      </c>
      <c r="D37" s="41">
        <v>1</v>
      </c>
      <c r="E37" s="41">
        <f t="shared" si="3"/>
        <v>1</v>
      </c>
      <c r="F37" s="79">
        <v>91275</v>
      </c>
      <c r="G37" s="79">
        <f t="shared" si="1"/>
        <v>91275</v>
      </c>
    </row>
    <row r="38" spans="1:7" s="52" customFormat="1" x14ac:dyDescent="0.3">
      <c r="A38" s="157" t="s">
        <v>61</v>
      </c>
      <c r="B38" s="158"/>
      <c r="C38" s="137">
        <f>SUM(C30:C37)</f>
        <v>10</v>
      </c>
      <c r="D38" s="75">
        <f>SUM(D30:D37)</f>
        <v>5.8100000000000005</v>
      </c>
      <c r="E38" s="75">
        <f>SUM(E30:E37)</f>
        <v>6.87</v>
      </c>
      <c r="F38" s="79"/>
      <c r="G38" s="97">
        <f>SUM(G30:G37)</f>
        <v>642336.5</v>
      </c>
    </row>
    <row r="39" spans="1:7" s="51" customFormat="1" x14ac:dyDescent="0.3">
      <c r="A39" s="73"/>
      <c r="B39" s="76" t="s">
        <v>62</v>
      </c>
      <c r="C39" s="89"/>
      <c r="D39" s="73"/>
      <c r="E39" s="73"/>
      <c r="F39" s="79"/>
      <c r="G39" s="79"/>
    </row>
    <row r="40" spans="1:7" ht="24" customHeight="1" x14ac:dyDescent="0.3">
      <c r="A40" s="41">
        <v>30</v>
      </c>
      <c r="B40" s="61" t="s">
        <v>29</v>
      </c>
      <c r="C40" s="60">
        <v>1</v>
      </c>
      <c r="D40" s="41">
        <v>0.5</v>
      </c>
      <c r="E40" s="41">
        <f>C40*D40</f>
        <v>0.5</v>
      </c>
      <c r="F40" s="79">
        <v>115000</v>
      </c>
      <c r="G40" s="79">
        <f t="shared" si="1"/>
        <v>57500</v>
      </c>
    </row>
    <row r="41" spans="1:7" x14ac:dyDescent="0.3">
      <c r="A41" s="41">
        <v>31</v>
      </c>
      <c r="B41" s="55" t="s">
        <v>30</v>
      </c>
      <c r="C41" s="60">
        <v>2</v>
      </c>
      <c r="D41" s="41">
        <v>0.56000000000000005</v>
      </c>
      <c r="E41" s="41">
        <f t="shared" ref="E41:E44" si="4">C41*D41</f>
        <v>1.1200000000000001</v>
      </c>
      <c r="F41" s="79">
        <v>96275</v>
      </c>
      <c r="G41" s="79">
        <f t="shared" si="1"/>
        <v>107828.00000000001</v>
      </c>
    </row>
    <row r="42" spans="1:7" x14ac:dyDescent="0.3">
      <c r="A42" s="41">
        <v>32</v>
      </c>
      <c r="B42" s="61" t="s">
        <v>32</v>
      </c>
      <c r="C42" s="60">
        <v>1</v>
      </c>
      <c r="D42" s="41">
        <v>0.75</v>
      </c>
      <c r="E42" s="41">
        <f t="shared" si="4"/>
        <v>0.75</v>
      </c>
      <c r="F42" s="79">
        <v>88312</v>
      </c>
      <c r="G42" s="79">
        <f t="shared" si="1"/>
        <v>66234</v>
      </c>
    </row>
    <row r="43" spans="1:7" x14ac:dyDescent="0.3">
      <c r="A43" s="41">
        <v>33</v>
      </c>
      <c r="B43" s="55" t="s">
        <v>34</v>
      </c>
      <c r="C43" s="60">
        <v>1</v>
      </c>
      <c r="D43" s="41">
        <v>1</v>
      </c>
      <c r="E43" s="41">
        <f t="shared" si="4"/>
        <v>1</v>
      </c>
      <c r="F43" s="79">
        <v>91312</v>
      </c>
      <c r="G43" s="79">
        <f t="shared" si="1"/>
        <v>91312</v>
      </c>
    </row>
    <row r="44" spans="1:7" x14ac:dyDescent="0.3">
      <c r="A44" s="41">
        <v>34</v>
      </c>
      <c r="B44" s="61" t="s">
        <v>38</v>
      </c>
      <c r="C44" s="60">
        <v>1</v>
      </c>
      <c r="D44" s="41">
        <v>0.5</v>
      </c>
      <c r="E44" s="41">
        <f t="shared" si="4"/>
        <v>0.5</v>
      </c>
      <c r="F44" s="79">
        <v>91275</v>
      </c>
      <c r="G44" s="79">
        <f t="shared" si="1"/>
        <v>45637.5</v>
      </c>
    </row>
    <row r="45" spans="1:7" s="52" customFormat="1" ht="18.75" customHeight="1" x14ac:dyDescent="0.3">
      <c r="A45" s="157" t="s">
        <v>188</v>
      </c>
      <c r="B45" s="158"/>
      <c r="C45" s="137">
        <f>SUM(C40:C44)</f>
        <v>6</v>
      </c>
      <c r="D45" s="75">
        <f>SUM(D40:D44)</f>
        <v>3.31</v>
      </c>
      <c r="E45" s="75">
        <f>SUM(E40:E44)</f>
        <v>3.87</v>
      </c>
      <c r="F45" s="79"/>
      <c r="G45" s="97">
        <f>SUM(G40:G44)</f>
        <v>368511.5</v>
      </c>
    </row>
    <row r="46" spans="1:7" s="51" customFormat="1" ht="21" customHeight="1" x14ac:dyDescent="0.3">
      <c r="A46" s="73"/>
      <c r="B46" s="76" t="s">
        <v>63</v>
      </c>
      <c r="C46" s="89"/>
      <c r="D46" s="73"/>
      <c r="E46" s="73"/>
      <c r="F46" s="79"/>
      <c r="G46" s="79"/>
    </row>
    <row r="47" spans="1:7" s="51" customFormat="1" ht="22.5" customHeight="1" x14ac:dyDescent="0.3">
      <c r="A47" s="41">
        <v>35</v>
      </c>
      <c r="B47" s="61" t="s">
        <v>29</v>
      </c>
      <c r="C47" s="60">
        <v>1</v>
      </c>
      <c r="D47" s="41">
        <v>0.5</v>
      </c>
      <c r="E47" s="41">
        <f>C47*D47</f>
        <v>0.5</v>
      </c>
      <c r="F47" s="79">
        <v>115000</v>
      </c>
      <c r="G47" s="79">
        <f t="shared" si="1"/>
        <v>57500</v>
      </c>
    </row>
    <row r="48" spans="1:7" x14ac:dyDescent="0.3">
      <c r="A48" s="41">
        <v>36</v>
      </c>
      <c r="B48" s="55" t="s">
        <v>30</v>
      </c>
      <c r="C48" s="60">
        <v>1</v>
      </c>
      <c r="D48" s="41">
        <v>0.56000000000000005</v>
      </c>
      <c r="E48" s="41">
        <f t="shared" ref="E48:E52" si="5">C48*D48</f>
        <v>0.56000000000000005</v>
      </c>
      <c r="F48" s="79">
        <v>93312</v>
      </c>
      <c r="G48" s="79">
        <f t="shared" si="1"/>
        <v>52254.720000000008</v>
      </c>
    </row>
    <row r="49" spans="1:7" x14ac:dyDescent="0.3">
      <c r="A49" s="41">
        <v>37</v>
      </c>
      <c r="B49" s="55" t="s">
        <v>30</v>
      </c>
      <c r="C49" s="60">
        <v>1</v>
      </c>
      <c r="D49" s="41">
        <v>0.56000000000000005</v>
      </c>
      <c r="E49" s="41">
        <f t="shared" si="5"/>
        <v>0.56000000000000005</v>
      </c>
      <c r="F49" s="79">
        <v>96275</v>
      </c>
      <c r="G49" s="79">
        <f t="shared" si="1"/>
        <v>53914.000000000007</v>
      </c>
    </row>
    <row r="50" spans="1:7" x14ac:dyDescent="0.3">
      <c r="A50" s="41">
        <v>38</v>
      </c>
      <c r="B50" s="61" t="s">
        <v>192</v>
      </c>
      <c r="C50" s="60">
        <v>1</v>
      </c>
      <c r="D50" s="41">
        <v>0.75</v>
      </c>
      <c r="E50" s="41">
        <f t="shared" si="5"/>
        <v>0.75</v>
      </c>
      <c r="F50" s="79">
        <v>91275</v>
      </c>
      <c r="G50" s="79">
        <f t="shared" si="1"/>
        <v>68456.25</v>
      </c>
    </row>
    <row r="51" spans="1:7" x14ac:dyDescent="0.3">
      <c r="A51" s="41">
        <v>39</v>
      </c>
      <c r="B51" s="61" t="s">
        <v>38</v>
      </c>
      <c r="C51" s="60">
        <v>1</v>
      </c>
      <c r="D51" s="41">
        <v>0.5</v>
      </c>
      <c r="E51" s="41">
        <f t="shared" si="5"/>
        <v>0.5</v>
      </c>
      <c r="F51" s="79">
        <v>91275</v>
      </c>
      <c r="G51" s="79">
        <f t="shared" si="1"/>
        <v>45637.5</v>
      </c>
    </row>
    <row r="52" spans="1:7" x14ac:dyDescent="0.3">
      <c r="A52" s="41">
        <v>40</v>
      </c>
      <c r="B52" s="55" t="s">
        <v>34</v>
      </c>
      <c r="C52" s="60">
        <v>1</v>
      </c>
      <c r="D52" s="41">
        <v>1</v>
      </c>
      <c r="E52" s="41">
        <f t="shared" si="5"/>
        <v>1</v>
      </c>
      <c r="F52" s="79">
        <v>94275</v>
      </c>
      <c r="G52" s="79">
        <f t="shared" si="1"/>
        <v>94275</v>
      </c>
    </row>
    <row r="53" spans="1:7" s="52" customFormat="1" ht="18.75" customHeight="1" x14ac:dyDescent="0.3">
      <c r="A53" s="157" t="s">
        <v>187</v>
      </c>
      <c r="B53" s="158"/>
      <c r="C53" s="137">
        <f>SUM(C47:C52)</f>
        <v>6</v>
      </c>
      <c r="D53" s="75">
        <f>SUM(D47:D52)</f>
        <v>3.87</v>
      </c>
      <c r="E53" s="75">
        <f>SUM(E47:E52)</f>
        <v>3.87</v>
      </c>
      <c r="F53" s="79"/>
      <c r="G53" s="97">
        <f>SUM(G47:G52)</f>
        <v>372037.47</v>
      </c>
    </row>
    <row r="54" spans="1:7" s="51" customFormat="1" ht="15" customHeight="1" x14ac:dyDescent="0.3">
      <c r="A54" s="73"/>
      <c r="B54" s="76" t="s">
        <v>64</v>
      </c>
      <c r="C54" s="89"/>
      <c r="D54" s="73"/>
      <c r="E54" s="73"/>
      <c r="F54" s="79"/>
      <c r="G54" s="79"/>
    </row>
    <row r="55" spans="1:7" x14ac:dyDescent="0.3">
      <c r="A55" s="41">
        <v>41</v>
      </c>
      <c r="B55" s="55" t="s">
        <v>30</v>
      </c>
      <c r="C55" s="60">
        <v>1</v>
      </c>
      <c r="D55" s="41">
        <v>0.5</v>
      </c>
      <c r="E55" s="41">
        <f>C55*D55</f>
        <v>0.5</v>
      </c>
      <c r="F55" s="79">
        <v>96275</v>
      </c>
      <c r="G55" s="79">
        <f t="shared" si="1"/>
        <v>48137.5</v>
      </c>
    </row>
    <row r="56" spans="1:7" s="52" customFormat="1" ht="18.75" customHeight="1" x14ac:dyDescent="0.3">
      <c r="A56" s="157" t="s">
        <v>186</v>
      </c>
      <c r="B56" s="158"/>
      <c r="C56" s="137">
        <f>SUM(C55)</f>
        <v>1</v>
      </c>
      <c r="D56" s="75">
        <f>SUM(D55:D55)</f>
        <v>0.5</v>
      </c>
      <c r="E56" s="75">
        <f>SUM(E55)</f>
        <v>0.5</v>
      </c>
      <c r="F56" s="79"/>
      <c r="G56" s="97">
        <f>SUM(G55)</f>
        <v>48137.5</v>
      </c>
    </row>
    <row r="57" spans="1:7" s="51" customFormat="1" ht="20.25" customHeight="1" x14ac:dyDescent="0.3">
      <c r="A57" s="73"/>
      <c r="B57" s="76" t="s">
        <v>65</v>
      </c>
      <c r="C57" s="89"/>
      <c r="D57" s="73"/>
      <c r="E57" s="73"/>
      <c r="F57" s="79"/>
      <c r="G57" s="79"/>
    </row>
    <row r="58" spans="1:7" ht="21.75" customHeight="1" x14ac:dyDescent="0.3">
      <c r="A58" s="41">
        <v>42</v>
      </c>
      <c r="B58" s="55" t="s">
        <v>30</v>
      </c>
      <c r="C58" s="60">
        <v>1</v>
      </c>
      <c r="D58" s="41">
        <v>0.5</v>
      </c>
      <c r="E58" s="41">
        <f>C58*D58</f>
        <v>0.5</v>
      </c>
      <c r="F58" s="79">
        <v>96275</v>
      </c>
      <c r="G58" s="79">
        <f t="shared" si="1"/>
        <v>48137.5</v>
      </c>
    </row>
    <row r="59" spans="1:7" s="52" customFormat="1" ht="18.75" customHeight="1" x14ac:dyDescent="0.3">
      <c r="A59" s="157" t="s">
        <v>185</v>
      </c>
      <c r="B59" s="158"/>
      <c r="C59" s="137">
        <f>SUM(C58)</f>
        <v>1</v>
      </c>
      <c r="D59" s="75">
        <f>SUM(D58:D58)</f>
        <v>0.5</v>
      </c>
      <c r="E59" s="75">
        <f>SUM(E58)</f>
        <v>0.5</v>
      </c>
      <c r="F59" s="79"/>
      <c r="G59" s="97">
        <f>SUM(G58)</f>
        <v>48137.5</v>
      </c>
    </row>
    <row r="60" spans="1:7" s="51" customFormat="1" ht="19.5" customHeight="1" x14ac:dyDescent="0.3">
      <c r="A60" s="73"/>
      <c r="B60" s="76" t="s">
        <v>66</v>
      </c>
      <c r="C60" s="89"/>
      <c r="D60" s="73"/>
      <c r="E60" s="73"/>
      <c r="F60" s="79"/>
      <c r="G60" s="79"/>
    </row>
    <row r="61" spans="1:7" ht="19.5" customHeight="1" x14ac:dyDescent="0.3">
      <c r="A61" s="41">
        <v>43</v>
      </c>
      <c r="B61" s="55" t="s">
        <v>30</v>
      </c>
      <c r="C61" s="60">
        <v>1</v>
      </c>
      <c r="D61" s="41">
        <v>0.5</v>
      </c>
      <c r="E61" s="41">
        <f>C61*D61</f>
        <v>0.5</v>
      </c>
      <c r="F61" s="79">
        <v>96275</v>
      </c>
      <c r="G61" s="79">
        <f t="shared" si="1"/>
        <v>48137.5</v>
      </c>
    </row>
    <row r="62" spans="1:7" s="52" customFormat="1" ht="18.75" customHeight="1" x14ac:dyDescent="0.3">
      <c r="A62" s="157" t="s">
        <v>184</v>
      </c>
      <c r="B62" s="158"/>
      <c r="C62" s="137">
        <f>SUM(C61)</f>
        <v>1</v>
      </c>
      <c r="D62" s="75">
        <f>SUM(D61:D61)</f>
        <v>0.5</v>
      </c>
      <c r="E62" s="75">
        <f>SUM(E61)</f>
        <v>0.5</v>
      </c>
      <c r="F62" s="79"/>
      <c r="G62" s="97">
        <f>SUM(G61)</f>
        <v>48137.5</v>
      </c>
    </row>
    <row r="63" spans="1:7" s="51" customFormat="1" ht="17.25" customHeight="1" x14ac:dyDescent="0.3">
      <c r="A63" s="73"/>
      <c r="B63" s="76" t="s">
        <v>67</v>
      </c>
      <c r="C63" s="89"/>
      <c r="D63" s="73"/>
      <c r="E63" s="73"/>
      <c r="F63" s="79"/>
      <c r="G63" s="79"/>
    </row>
    <row r="64" spans="1:7" ht="20.25" customHeight="1" x14ac:dyDescent="0.3">
      <c r="A64" s="41">
        <v>44</v>
      </c>
      <c r="B64" s="55" t="s">
        <v>30</v>
      </c>
      <c r="C64" s="60">
        <v>1</v>
      </c>
      <c r="D64" s="41">
        <v>0.5</v>
      </c>
      <c r="E64" s="41">
        <f>C64*D64</f>
        <v>0.5</v>
      </c>
      <c r="F64" s="79">
        <v>96275</v>
      </c>
      <c r="G64" s="79">
        <f t="shared" si="1"/>
        <v>48137.5</v>
      </c>
    </row>
    <row r="65" spans="1:7" s="52" customFormat="1" ht="18.75" customHeight="1" x14ac:dyDescent="0.3">
      <c r="A65" s="157" t="s">
        <v>183</v>
      </c>
      <c r="B65" s="158"/>
      <c r="C65" s="137">
        <f>SUM(C64)</f>
        <v>1</v>
      </c>
      <c r="D65" s="75">
        <f>SUM(D64:D64)</f>
        <v>0.5</v>
      </c>
      <c r="E65" s="75">
        <f>SUM(E64)</f>
        <v>0.5</v>
      </c>
      <c r="F65" s="80"/>
      <c r="G65" s="97">
        <f>SUM(G64)</f>
        <v>48137.5</v>
      </c>
    </row>
    <row r="66" spans="1:7" s="53" customFormat="1" ht="18" customHeight="1" x14ac:dyDescent="0.3">
      <c r="A66" s="159" t="s">
        <v>25</v>
      </c>
      <c r="B66" s="160"/>
      <c r="C66" s="138">
        <f>C65+C62+C59+C56+C53+C45+C38+C28</f>
        <v>56</v>
      </c>
      <c r="D66" s="77">
        <f>D65+D62+D59+D56+D53+D45+D38+D28</f>
        <v>34.49</v>
      </c>
      <c r="E66" s="77">
        <f>E65+E62+E59+E56+E53+E45+E38+E28</f>
        <v>42.484999999999999</v>
      </c>
      <c r="F66" s="80"/>
      <c r="G66" s="97">
        <f>G65+G62+G59+G56+G53+G45+G38+G28</f>
        <v>4103105.3449999997</v>
      </c>
    </row>
    <row r="68" spans="1:7" ht="76.5" customHeight="1" x14ac:dyDescent="0.3">
      <c r="A68" s="154" t="s">
        <v>178</v>
      </c>
      <c r="B68" s="154"/>
      <c r="C68" s="154"/>
      <c r="D68" s="154"/>
      <c r="E68" s="154"/>
      <c r="F68" s="154"/>
      <c r="G68" s="154"/>
    </row>
  </sheetData>
  <mergeCells count="12">
    <mergeCell ref="A68:G68"/>
    <mergeCell ref="F1:G1"/>
    <mergeCell ref="A2:G2"/>
    <mergeCell ref="A66:B66"/>
    <mergeCell ref="A45:B45"/>
    <mergeCell ref="A28:B28"/>
    <mergeCell ref="A38:B38"/>
    <mergeCell ref="A53:B53"/>
    <mergeCell ref="A56:B56"/>
    <mergeCell ref="A59:B59"/>
    <mergeCell ref="A62:B62"/>
    <mergeCell ref="A65:B65"/>
  </mergeCells>
  <pageMargins left="0.19685039370078741" right="0.19685039370078741" top="0.27559055118110237" bottom="0.27559055118110237" header="0.23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G10" sqref="G10"/>
    </sheetView>
  </sheetViews>
  <sheetFormatPr defaultRowHeight="17.25" x14ac:dyDescent="0.3"/>
  <cols>
    <col min="1" max="1" width="5.7109375" style="81" customWidth="1"/>
    <col min="2" max="2" width="33.42578125" style="81" customWidth="1"/>
    <col min="3" max="3" width="16" style="40" customWidth="1"/>
    <col min="4" max="4" width="12.5703125" style="81" hidden="1" customWidth="1"/>
    <col min="5" max="5" width="9.28515625" style="40" customWidth="1"/>
    <col min="6" max="6" width="15.140625" style="81" customWidth="1"/>
    <col min="7" max="7" width="15.7109375" style="81" customWidth="1"/>
    <col min="8" max="16384" width="9.140625" style="81"/>
  </cols>
  <sheetData>
    <row r="1" spans="1:7" ht="55.5" customHeight="1" x14ac:dyDescent="0.3">
      <c r="F1" s="155" t="s">
        <v>196</v>
      </c>
      <c r="G1" s="155"/>
    </row>
    <row r="2" spans="1:7" ht="57.75" customHeight="1" x14ac:dyDescent="0.3">
      <c r="A2" s="156" t="s">
        <v>155</v>
      </c>
      <c r="B2" s="156"/>
      <c r="C2" s="156"/>
      <c r="D2" s="156"/>
      <c r="E2" s="156"/>
      <c r="F2" s="156"/>
      <c r="G2" s="156"/>
    </row>
    <row r="3" spans="1:7" ht="19.5" customHeight="1" x14ac:dyDescent="0.3">
      <c r="A3" s="134"/>
      <c r="B3" s="134"/>
      <c r="C3" s="134"/>
      <c r="D3" s="134"/>
      <c r="E3" s="134"/>
      <c r="F3" s="134"/>
      <c r="G3" s="130" t="s">
        <v>208</v>
      </c>
    </row>
    <row r="4" spans="1:7" ht="66.75" customHeight="1" x14ac:dyDescent="0.3">
      <c r="A4" s="152" t="s">
        <v>0</v>
      </c>
      <c r="B4" s="152" t="s">
        <v>150</v>
      </c>
      <c r="C4" s="151" t="s">
        <v>190</v>
      </c>
      <c r="D4" s="151" t="s">
        <v>189</v>
      </c>
      <c r="E4" s="151" t="s">
        <v>189</v>
      </c>
      <c r="F4" s="151" t="s">
        <v>85</v>
      </c>
      <c r="G4" s="151" t="s">
        <v>151</v>
      </c>
    </row>
    <row r="5" spans="1:7" x14ac:dyDescent="0.3">
      <c r="A5" s="72">
        <v>1</v>
      </c>
      <c r="B5" s="72">
        <v>2</v>
      </c>
      <c r="C5" s="72">
        <v>3</v>
      </c>
      <c r="D5" s="72">
        <v>4</v>
      </c>
      <c r="E5" s="72">
        <v>4</v>
      </c>
      <c r="F5" s="72">
        <v>5</v>
      </c>
      <c r="G5" s="72">
        <v>6</v>
      </c>
    </row>
    <row r="6" spans="1:7" ht="15" customHeight="1" x14ac:dyDescent="0.3">
      <c r="A6" s="41">
        <v>1</v>
      </c>
      <c r="B6" s="61" t="s">
        <v>2</v>
      </c>
      <c r="C6" s="60">
        <v>1</v>
      </c>
      <c r="D6" s="41">
        <v>1</v>
      </c>
      <c r="E6" s="41">
        <f>C6*D6</f>
        <v>1</v>
      </c>
      <c r="F6" s="79">
        <v>180000</v>
      </c>
      <c r="G6" s="79">
        <f>F6*C6*D6</f>
        <v>180000</v>
      </c>
    </row>
    <row r="7" spans="1:7" x14ac:dyDescent="0.3">
      <c r="A7" s="41">
        <v>2</v>
      </c>
      <c r="B7" s="61" t="s">
        <v>27</v>
      </c>
      <c r="C7" s="60">
        <v>1</v>
      </c>
      <c r="D7" s="41">
        <v>1</v>
      </c>
      <c r="E7" s="41">
        <f t="shared" ref="E7:E8" si="0">C7*D7</f>
        <v>1</v>
      </c>
      <c r="F7" s="79">
        <v>115000</v>
      </c>
      <c r="G7" s="79">
        <f t="shared" ref="G7:G48" si="1">F7*C7*D7</f>
        <v>115000</v>
      </c>
    </row>
    <row r="8" spans="1:7" x14ac:dyDescent="0.3">
      <c r="A8" s="41">
        <v>3</v>
      </c>
      <c r="B8" s="61" t="s">
        <v>16</v>
      </c>
      <c r="C8" s="60">
        <v>1</v>
      </c>
      <c r="D8" s="41">
        <v>1</v>
      </c>
      <c r="E8" s="41">
        <f t="shared" si="0"/>
        <v>1</v>
      </c>
      <c r="F8" s="79">
        <v>91275</v>
      </c>
      <c r="G8" s="79">
        <f t="shared" si="1"/>
        <v>91275</v>
      </c>
    </row>
    <row r="9" spans="1:7" s="82" customFormat="1" x14ac:dyDescent="0.3">
      <c r="A9" s="73"/>
      <c r="B9" s="74" t="s">
        <v>68</v>
      </c>
      <c r="C9" s="89"/>
      <c r="D9" s="73"/>
      <c r="E9" s="73"/>
      <c r="F9" s="79"/>
      <c r="G9" s="79"/>
    </row>
    <row r="10" spans="1:7" ht="30.75" customHeight="1" x14ac:dyDescent="0.3">
      <c r="A10" s="41">
        <v>4</v>
      </c>
      <c r="B10" s="61" t="s">
        <v>29</v>
      </c>
      <c r="C10" s="60">
        <v>1</v>
      </c>
      <c r="D10" s="41">
        <v>0.5</v>
      </c>
      <c r="E10" s="41">
        <f>C10*D10</f>
        <v>0.5</v>
      </c>
      <c r="F10" s="106">
        <v>115000</v>
      </c>
      <c r="G10" s="79">
        <f t="shared" si="1"/>
        <v>57500</v>
      </c>
    </row>
    <row r="11" spans="1:7" x14ac:dyDescent="0.3">
      <c r="A11" s="41">
        <v>5</v>
      </c>
      <c r="B11" s="55" t="s">
        <v>30</v>
      </c>
      <c r="C11" s="60">
        <v>4</v>
      </c>
      <c r="D11" s="41">
        <v>0.625</v>
      </c>
      <c r="E11" s="41">
        <f t="shared" ref="E11:E27" si="2">C11*D11</f>
        <v>2.5</v>
      </c>
      <c r="F11" s="106">
        <v>93312</v>
      </c>
      <c r="G11" s="79">
        <f t="shared" si="1"/>
        <v>233280</v>
      </c>
    </row>
    <row r="12" spans="1:7" x14ac:dyDescent="0.3">
      <c r="A12" s="41">
        <v>6</v>
      </c>
      <c r="B12" s="55" t="s">
        <v>30</v>
      </c>
      <c r="C12" s="60">
        <v>4</v>
      </c>
      <c r="D12" s="41">
        <v>0.625</v>
      </c>
      <c r="E12" s="41">
        <f t="shared" si="2"/>
        <v>2.5</v>
      </c>
      <c r="F12" s="106">
        <v>96275</v>
      </c>
      <c r="G12" s="79">
        <f t="shared" si="1"/>
        <v>240687.5</v>
      </c>
    </row>
    <row r="13" spans="1:7" x14ac:dyDescent="0.3">
      <c r="A13" s="41">
        <v>7</v>
      </c>
      <c r="B13" s="55" t="s">
        <v>69</v>
      </c>
      <c r="C13" s="60">
        <v>1</v>
      </c>
      <c r="D13" s="41">
        <v>0.75</v>
      </c>
      <c r="E13" s="41">
        <f t="shared" si="2"/>
        <v>0.75</v>
      </c>
      <c r="F13" s="106">
        <f>91275+5000</f>
        <v>96275</v>
      </c>
      <c r="G13" s="79">
        <f t="shared" si="1"/>
        <v>72206.25</v>
      </c>
    </row>
    <row r="14" spans="1:7" x14ac:dyDescent="0.3">
      <c r="A14" s="41">
        <v>8</v>
      </c>
      <c r="B14" s="61" t="s">
        <v>32</v>
      </c>
      <c r="C14" s="60">
        <v>1</v>
      </c>
      <c r="D14" s="41">
        <v>1</v>
      </c>
      <c r="E14" s="41">
        <f t="shared" si="2"/>
        <v>1</v>
      </c>
      <c r="F14" s="106">
        <v>91275</v>
      </c>
      <c r="G14" s="79">
        <f t="shared" si="1"/>
        <v>91275</v>
      </c>
    </row>
    <row r="15" spans="1:7" x14ac:dyDescent="0.3">
      <c r="A15" s="41">
        <v>9</v>
      </c>
      <c r="B15" s="61" t="s">
        <v>33</v>
      </c>
      <c r="C15" s="60">
        <v>1</v>
      </c>
      <c r="D15" s="41">
        <v>1</v>
      </c>
      <c r="E15" s="41">
        <f t="shared" si="2"/>
        <v>1</v>
      </c>
      <c r="F15" s="106">
        <v>91275</v>
      </c>
      <c r="G15" s="79">
        <f t="shared" si="1"/>
        <v>91275</v>
      </c>
    </row>
    <row r="16" spans="1:7" x14ac:dyDescent="0.3">
      <c r="A16" s="41">
        <v>10</v>
      </c>
      <c r="B16" s="55" t="s">
        <v>34</v>
      </c>
      <c r="C16" s="60">
        <v>2</v>
      </c>
      <c r="D16" s="41">
        <v>1</v>
      </c>
      <c r="E16" s="41">
        <f t="shared" si="2"/>
        <v>2</v>
      </c>
      <c r="F16" s="106">
        <v>94275</v>
      </c>
      <c r="G16" s="79">
        <f t="shared" si="1"/>
        <v>188550</v>
      </c>
    </row>
    <row r="17" spans="1:7" x14ac:dyDescent="0.3">
      <c r="A17" s="41">
        <v>11</v>
      </c>
      <c r="B17" s="55" t="s">
        <v>34</v>
      </c>
      <c r="C17" s="60">
        <v>2</v>
      </c>
      <c r="D17" s="41">
        <v>1</v>
      </c>
      <c r="E17" s="41">
        <f t="shared" si="2"/>
        <v>2</v>
      </c>
      <c r="F17" s="106">
        <v>91312</v>
      </c>
      <c r="G17" s="79">
        <f t="shared" si="1"/>
        <v>182624</v>
      </c>
    </row>
    <row r="18" spans="1:7" x14ac:dyDescent="0.3">
      <c r="A18" s="41">
        <v>12</v>
      </c>
      <c r="B18" s="55" t="s">
        <v>35</v>
      </c>
      <c r="C18" s="60">
        <v>1</v>
      </c>
      <c r="D18" s="41">
        <v>1</v>
      </c>
      <c r="E18" s="41">
        <f t="shared" si="2"/>
        <v>1</v>
      </c>
      <c r="F18" s="106">
        <f>91275+5000</f>
        <v>96275</v>
      </c>
      <c r="G18" s="79">
        <f t="shared" si="1"/>
        <v>96275</v>
      </c>
    </row>
    <row r="19" spans="1:7" x14ac:dyDescent="0.3">
      <c r="A19" s="41">
        <v>13</v>
      </c>
      <c r="B19" s="55" t="s">
        <v>36</v>
      </c>
      <c r="C19" s="60">
        <v>1</v>
      </c>
      <c r="D19" s="41">
        <v>0.75</v>
      </c>
      <c r="E19" s="41">
        <f t="shared" si="2"/>
        <v>0.75</v>
      </c>
      <c r="F19" s="106">
        <f>91275+5000</f>
        <v>96275</v>
      </c>
      <c r="G19" s="79">
        <f t="shared" si="1"/>
        <v>72206.25</v>
      </c>
    </row>
    <row r="20" spans="1:7" x14ac:dyDescent="0.3">
      <c r="A20" s="41">
        <v>14</v>
      </c>
      <c r="B20" s="55" t="s">
        <v>37</v>
      </c>
      <c r="C20" s="60">
        <v>1</v>
      </c>
      <c r="D20" s="41">
        <v>1</v>
      </c>
      <c r="E20" s="41">
        <f t="shared" si="2"/>
        <v>1</v>
      </c>
      <c r="F20" s="106">
        <v>88312</v>
      </c>
      <c r="G20" s="79">
        <f t="shared" si="1"/>
        <v>88312</v>
      </c>
    </row>
    <row r="21" spans="1:7" x14ac:dyDescent="0.3">
      <c r="A21" s="41">
        <v>15</v>
      </c>
      <c r="B21" s="61" t="s">
        <v>17</v>
      </c>
      <c r="C21" s="60">
        <v>1</v>
      </c>
      <c r="D21" s="41">
        <v>1</v>
      </c>
      <c r="E21" s="41">
        <f t="shared" si="2"/>
        <v>1</v>
      </c>
      <c r="F21" s="106">
        <v>91275</v>
      </c>
      <c r="G21" s="79">
        <f t="shared" si="1"/>
        <v>91275</v>
      </c>
    </row>
    <row r="22" spans="1:7" x14ac:dyDescent="0.3">
      <c r="A22" s="41">
        <v>16</v>
      </c>
      <c r="B22" s="61" t="s">
        <v>38</v>
      </c>
      <c r="C22" s="60">
        <v>1</v>
      </c>
      <c r="D22" s="41">
        <v>1</v>
      </c>
      <c r="E22" s="41">
        <f t="shared" si="2"/>
        <v>1</v>
      </c>
      <c r="F22" s="106">
        <v>91275</v>
      </c>
      <c r="G22" s="79">
        <f t="shared" si="1"/>
        <v>91275</v>
      </c>
    </row>
    <row r="23" spans="1:7" x14ac:dyDescent="0.3">
      <c r="A23" s="41">
        <v>17</v>
      </c>
      <c r="B23" s="61" t="s">
        <v>39</v>
      </c>
      <c r="C23" s="60">
        <v>1</v>
      </c>
      <c r="D23" s="41">
        <v>0.5</v>
      </c>
      <c r="E23" s="41">
        <f t="shared" si="2"/>
        <v>0.5</v>
      </c>
      <c r="F23" s="106">
        <v>91275</v>
      </c>
      <c r="G23" s="79">
        <f t="shared" si="1"/>
        <v>45637.5</v>
      </c>
    </row>
    <row r="24" spans="1:7" x14ac:dyDescent="0.3">
      <c r="A24" s="41">
        <v>18</v>
      </c>
      <c r="B24" s="61" t="s">
        <v>23</v>
      </c>
      <c r="C24" s="60">
        <v>1</v>
      </c>
      <c r="D24" s="41">
        <v>0.5</v>
      </c>
      <c r="E24" s="41">
        <f t="shared" si="2"/>
        <v>0.5</v>
      </c>
      <c r="F24" s="106">
        <v>91275</v>
      </c>
      <c r="G24" s="79">
        <f t="shared" si="1"/>
        <v>45637.5</v>
      </c>
    </row>
    <row r="25" spans="1:7" x14ac:dyDescent="0.3">
      <c r="A25" s="41">
        <v>19</v>
      </c>
      <c r="B25" s="55" t="s">
        <v>40</v>
      </c>
      <c r="C25" s="60">
        <v>1</v>
      </c>
      <c r="D25" s="41">
        <v>0.25</v>
      </c>
      <c r="E25" s="41">
        <f t="shared" si="2"/>
        <v>0.25</v>
      </c>
      <c r="F25" s="106">
        <v>91275</v>
      </c>
      <c r="G25" s="79">
        <f t="shared" si="1"/>
        <v>22818.75</v>
      </c>
    </row>
    <row r="26" spans="1:7" x14ac:dyDescent="0.3">
      <c r="A26" s="41">
        <v>20</v>
      </c>
      <c r="B26" s="55" t="s">
        <v>41</v>
      </c>
      <c r="C26" s="60">
        <v>1</v>
      </c>
      <c r="D26" s="41">
        <v>1</v>
      </c>
      <c r="E26" s="41">
        <f t="shared" si="2"/>
        <v>1</v>
      </c>
      <c r="F26" s="106">
        <v>91275</v>
      </c>
      <c r="G26" s="79">
        <f t="shared" si="1"/>
        <v>91275</v>
      </c>
    </row>
    <row r="27" spans="1:7" x14ac:dyDescent="0.3">
      <c r="A27" s="41">
        <v>21</v>
      </c>
      <c r="B27" s="55" t="s">
        <v>24</v>
      </c>
      <c r="C27" s="60">
        <v>1</v>
      </c>
      <c r="D27" s="41">
        <v>1</v>
      </c>
      <c r="E27" s="41">
        <f t="shared" si="2"/>
        <v>1</v>
      </c>
      <c r="F27" s="79">
        <v>88312</v>
      </c>
      <c r="G27" s="79">
        <f t="shared" si="1"/>
        <v>88312</v>
      </c>
    </row>
    <row r="28" spans="1:7" s="83" customFormat="1" x14ac:dyDescent="0.3">
      <c r="A28" s="157" t="s">
        <v>42</v>
      </c>
      <c r="B28" s="158"/>
      <c r="C28" s="137">
        <f>SUM(C6:C27)</f>
        <v>29</v>
      </c>
      <c r="D28" s="75">
        <f>SUM(D6:D27)</f>
        <v>17.5</v>
      </c>
      <c r="E28" s="75">
        <f>SUM(E6:E27)</f>
        <v>23.25</v>
      </c>
      <c r="F28" s="79"/>
      <c r="G28" s="97">
        <f>SUM(G6:G27)</f>
        <v>2276696.75</v>
      </c>
    </row>
    <row r="29" spans="1:7" s="82" customFormat="1" ht="25.5" customHeight="1" x14ac:dyDescent="0.3">
      <c r="A29" s="73"/>
      <c r="B29" s="76" t="s">
        <v>70</v>
      </c>
      <c r="C29" s="89"/>
      <c r="D29" s="73"/>
      <c r="E29" s="73"/>
      <c r="F29" s="79"/>
      <c r="G29" s="79"/>
    </row>
    <row r="30" spans="1:7" ht="27" x14ac:dyDescent="0.3">
      <c r="A30" s="41">
        <v>22</v>
      </c>
      <c r="B30" s="61" t="s">
        <v>29</v>
      </c>
      <c r="C30" s="60">
        <v>1</v>
      </c>
      <c r="D30" s="41">
        <v>0.5</v>
      </c>
      <c r="E30" s="41">
        <f>C30*D30</f>
        <v>0.5</v>
      </c>
      <c r="F30" s="106">
        <v>115000</v>
      </c>
      <c r="G30" s="79">
        <f t="shared" si="1"/>
        <v>57500</v>
      </c>
    </row>
    <row r="31" spans="1:7" x14ac:dyDescent="0.3">
      <c r="A31" s="41">
        <v>23</v>
      </c>
      <c r="B31" s="55" t="s">
        <v>30</v>
      </c>
      <c r="C31" s="60">
        <v>1</v>
      </c>
      <c r="D31" s="41">
        <v>0.56000000000000005</v>
      </c>
      <c r="E31" s="41">
        <f t="shared" ref="E31:E37" si="3">C31*D31</f>
        <v>0.56000000000000005</v>
      </c>
      <c r="F31" s="106">
        <v>93312</v>
      </c>
      <c r="G31" s="79">
        <f t="shared" si="1"/>
        <v>52254.720000000008</v>
      </c>
    </row>
    <row r="32" spans="1:7" x14ac:dyDescent="0.3">
      <c r="A32" s="41">
        <v>24</v>
      </c>
      <c r="B32" s="55" t="s">
        <v>30</v>
      </c>
      <c r="C32" s="60">
        <v>3</v>
      </c>
      <c r="D32" s="41">
        <v>0.56000000000000005</v>
      </c>
      <c r="E32" s="41">
        <f t="shared" si="3"/>
        <v>1.6800000000000002</v>
      </c>
      <c r="F32" s="106">
        <v>96275</v>
      </c>
      <c r="G32" s="79">
        <f t="shared" si="1"/>
        <v>161742.00000000003</v>
      </c>
    </row>
    <row r="33" spans="1:7" x14ac:dyDescent="0.3">
      <c r="A33" s="41">
        <v>25</v>
      </c>
      <c r="B33" s="61" t="s">
        <v>32</v>
      </c>
      <c r="C33" s="60">
        <v>1</v>
      </c>
      <c r="D33" s="41">
        <v>0.75</v>
      </c>
      <c r="E33" s="41">
        <f t="shared" si="3"/>
        <v>0.75</v>
      </c>
      <c r="F33" s="106">
        <v>88312</v>
      </c>
      <c r="G33" s="79">
        <f t="shared" si="1"/>
        <v>66234</v>
      </c>
    </row>
    <row r="34" spans="1:7" x14ac:dyDescent="0.3">
      <c r="A34" s="41">
        <v>26</v>
      </c>
      <c r="B34" s="55" t="s">
        <v>34</v>
      </c>
      <c r="C34" s="60">
        <v>2</v>
      </c>
      <c r="D34" s="41">
        <v>1</v>
      </c>
      <c r="E34" s="41">
        <f t="shared" si="3"/>
        <v>2</v>
      </c>
      <c r="F34" s="106">
        <v>94275</v>
      </c>
      <c r="G34" s="79">
        <f t="shared" si="1"/>
        <v>188550</v>
      </c>
    </row>
    <row r="35" spans="1:7" x14ac:dyDescent="0.3">
      <c r="A35" s="41">
        <v>27</v>
      </c>
      <c r="B35" s="61" t="s">
        <v>38</v>
      </c>
      <c r="C35" s="60">
        <v>1</v>
      </c>
      <c r="D35" s="41">
        <v>0.5</v>
      </c>
      <c r="E35" s="41">
        <f t="shared" si="3"/>
        <v>0.5</v>
      </c>
      <c r="F35" s="106">
        <v>91275</v>
      </c>
      <c r="G35" s="79">
        <f t="shared" si="1"/>
        <v>45637.5</v>
      </c>
    </row>
    <row r="36" spans="1:7" x14ac:dyDescent="0.3">
      <c r="A36" s="41">
        <v>28</v>
      </c>
      <c r="B36" s="61" t="s">
        <v>39</v>
      </c>
      <c r="C36" s="60">
        <v>1</v>
      </c>
      <c r="D36" s="41">
        <v>0.5</v>
      </c>
      <c r="E36" s="41">
        <f t="shared" si="3"/>
        <v>0.5</v>
      </c>
      <c r="F36" s="106">
        <v>91275</v>
      </c>
      <c r="G36" s="79">
        <f t="shared" si="1"/>
        <v>45637.5</v>
      </c>
    </row>
    <row r="37" spans="1:7" x14ac:dyDescent="0.3">
      <c r="A37" s="41">
        <v>29</v>
      </c>
      <c r="B37" s="55" t="s">
        <v>37</v>
      </c>
      <c r="C37" s="60">
        <v>1</v>
      </c>
      <c r="D37" s="41">
        <v>0.5</v>
      </c>
      <c r="E37" s="41">
        <f t="shared" si="3"/>
        <v>0.5</v>
      </c>
      <c r="F37" s="106">
        <v>91275</v>
      </c>
      <c r="G37" s="79">
        <f t="shared" si="1"/>
        <v>45637.5</v>
      </c>
    </row>
    <row r="38" spans="1:7" s="83" customFormat="1" x14ac:dyDescent="0.3">
      <c r="A38" s="157" t="s">
        <v>71</v>
      </c>
      <c r="B38" s="158"/>
      <c r="C38" s="137">
        <f>SUM(C30:C37)</f>
        <v>11</v>
      </c>
      <c r="D38" s="75">
        <f>SUM(D30:D37)</f>
        <v>4.87</v>
      </c>
      <c r="E38" s="75">
        <f>SUM(E30:E37)</f>
        <v>6.99</v>
      </c>
      <c r="F38" s="79"/>
      <c r="G38" s="97">
        <f>SUM(G30:G37)</f>
        <v>663193.22</v>
      </c>
    </row>
    <row r="39" spans="1:7" s="82" customFormat="1" ht="19.5" customHeight="1" x14ac:dyDescent="0.3">
      <c r="A39" s="73"/>
      <c r="B39" s="76" t="s">
        <v>72</v>
      </c>
      <c r="C39" s="89"/>
      <c r="D39" s="73"/>
      <c r="E39" s="73"/>
      <c r="F39" s="79"/>
      <c r="G39" s="79"/>
    </row>
    <row r="40" spans="1:7" ht="27" x14ac:dyDescent="0.3">
      <c r="A40" s="41">
        <v>30</v>
      </c>
      <c r="B40" s="61" t="s">
        <v>29</v>
      </c>
      <c r="C40" s="60">
        <v>1</v>
      </c>
      <c r="D40" s="41">
        <v>0.5</v>
      </c>
      <c r="E40" s="41">
        <f>C40*D40</f>
        <v>0.5</v>
      </c>
      <c r="F40" s="106">
        <v>115000</v>
      </c>
      <c r="G40" s="79">
        <f t="shared" si="1"/>
        <v>57500</v>
      </c>
    </row>
    <row r="41" spans="1:7" x14ac:dyDescent="0.3">
      <c r="A41" s="41">
        <v>31</v>
      </c>
      <c r="B41" s="55" t="s">
        <v>30</v>
      </c>
      <c r="C41" s="60">
        <v>1</v>
      </c>
      <c r="D41" s="41">
        <v>0.56000000000000005</v>
      </c>
      <c r="E41" s="41">
        <f t="shared" ref="E41:E48" si="4">C41*D41</f>
        <v>0.56000000000000005</v>
      </c>
      <c r="F41" s="106">
        <v>96275</v>
      </c>
      <c r="G41" s="79">
        <f t="shared" si="1"/>
        <v>53914.000000000007</v>
      </c>
    </row>
    <row r="42" spans="1:7" x14ac:dyDescent="0.3">
      <c r="A42" s="41">
        <v>32</v>
      </c>
      <c r="B42" s="55" t="s">
        <v>30</v>
      </c>
      <c r="C42" s="60">
        <v>3</v>
      </c>
      <c r="D42" s="41">
        <v>0.56000000000000005</v>
      </c>
      <c r="E42" s="41">
        <f t="shared" si="4"/>
        <v>1.6800000000000002</v>
      </c>
      <c r="F42" s="106">
        <v>93312</v>
      </c>
      <c r="G42" s="79">
        <f t="shared" si="1"/>
        <v>156764.16</v>
      </c>
    </row>
    <row r="43" spans="1:7" x14ac:dyDescent="0.3">
      <c r="A43" s="41">
        <v>33</v>
      </c>
      <c r="B43" s="61" t="s">
        <v>32</v>
      </c>
      <c r="C43" s="60">
        <v>1</v>
      </c>
      <c r="D43" s="41">
        <v>1</v>
      </c>
      <c r="E43" s="41">
        <f t="shared" si="4"/>
        <v>1</v>
      </c>
      <c r="F43" s="106">
        <v>88312</v>
      </c>
      <c r="G43" s="79">
        <f t="shared" si="1"/>
        <v>88312</v>
      </c>
    </row>
    <row r="44" spans="1:7" x14ac:dyDescent="0.3">
      <c r="A44" s="41">
        <v>34</v>
      </c>
      <c r="B44" s="55" t="s">
        <v>34</v>
      </c>
      <c r="C44" s="60">
        <v>2</v>
      </c>
      <c r="D44" s="41">
        <v>1</v>
      </c>
      <c r="E44" s="41">
        <f t="shared" si="4"/>
        <v>2</v>
      </c>
      <c r="F44" s="106">
        <v>94275</v>
      </c>
      <c r="G44" s="79">
        <f t="shared" si="1"/>
        <v>188550</v>
      </c>
    </row>
    <row r="45" spans="1:7" x14ac:dyDescent="0.3">
      <c r="A45" s="41">
        <v>35</v>
      </c>
      <c r="B45" s="61" t="s">
        <v>38</v>
      </c>
      <c r="C45" s="60">
        <v>1</v>
      </c>
      <c r="D45" s="41">
        <v>0.5</v>
      </c>
      <c r="E45" s="41">
        <f t="shared" si="4"/>
        <v>0.5</v>
      </c>
      <c r="F45" s="106">
        <v>91275</v>
      </c>
      <c r="G45" s="79">
        <f t="shared" si="1"/>
        <v>45637.5</v>
      </c>
    </row>
    <row r="46" spans="1:7" x14ac:dyDescent="0.3">
      <c r="A46" s="41">
        <v>36</v>
      </c>
      <c r="B46" s="61" t="s">
        <v>17</v>
      </c>
      <c r="C46" s="60">
        <v>1</v>
      </c>
      <c r="D46" s="41">
        <v>0.5</v>
      </c>
      <c r="E46" s="41">
        <f t="shared" si="4"/>
        <v>0.5</v>
      </c>
      <c r="F46" s="106">
        <v>88312</v>
      </c>
      <c r="G46" s="79">
        <f t="shared" si="1"/>
        <v>44156</v>
      </c>
    </row>
    <row r="47" spans="1:7" x14ac:dyDescent="0.3">
      <c r="A47" s="41">
        <v>37</v>
      </c>
      <c r="B47" s="55" t="s">
        <v>23</v>
      </c>
      <c r="C47" s="60">
        <v>1</v>
      </c>
      <c r="D47" s="41">
        <v>0.5</v>
      </c>
      <c r="E47" s="41">
        <f t="shared" si="4"/>
        <v>0.5</v>
      </c>
      <c r="F47" s="106">
        <v>91275</v>
      </c>
      <c r="G47" s="79">
        <f t="shared" si="1"/>
        <v>45637.5</v>
      </c>
    </row>
    <row r="48" spans="1:7" x14ac:dyDescent="0.3">
      <c r="A48" s="41">
        <v>38</v>
      </c>
      <c r="B48" s="55" t="s">
        <v>37</v>
      </c>
      <c r="C48" s="60">
        <v>1</v>
      </c>
      <c r="D48" s="41">
        <v>0.5</v>
      </c>
      <c r="E48" s="41">
        <f t="shared" si="4"/>
        <v>0.5</v>
      </c>
      <c r="F48" s="106">
        <v>91275</v>
      </c>
      <c r="G48" s="79">
        <f t="shared" si="1"/>
        <v>45637.5</v>
      </c>
    </row>
    <row r="49" spans="1:7" s="83" customFormat="1" ht="14.25" customHeight="1" x14ac:dyDescent="0.3">
      <c r="A49" s="157" t="s">
        <v>73</v>
      </c>
      <c r="B49" s="158"/>
      <c r="C49" s="137">
        <f>SUM(C40:C48)</f>
        <v>12</v>
      </c>
      <c r="D49" s="75">
        <f>SUM(D40:D48)</f>
        <v>5.62</v>
      </c>
      <c r="E49" s="75">
        <f>SUM(E40:E48)</f>
        <v>7.74</v>
      </c>
      <c r="F49" s="97"/>
      <c r="G49" s="97">
        <f>SUM(G40:G48)</f>
        <v>726108.66</v>
      </c>
    </row>
    <row r="50" spans="1:7" s="84" customFormat="1" ht="18" customHeight="1" x14ac:dyDescent="0.3">
      <c r="A50" s="165" t="s">
        <v>25</v>
      </c>
      <c r="B50" s="165"/>
      <c r="C50" s="139">
        <f>C49+C38+C28</f>
        <v>52</v>
      </c>
      <c r="D50" s="77">
        <f>+D28+D38+D49</f>
        <v>27.990000000000002</v>
      </c>
      <c r="E50" s="77">
        <f>E49+E38+E28</f>
        <v>37.980000000000004</v>
      </c>
      <c r="F50" s="107"/>
      <c r="G50" s="97">
        <f>G49+G38+G28</f>
        <v>3665998.63</v>
      </c>
    </row>
    <row r="51" spans="1:7" s="85" customFormat="1" x14ac:dyDescent="0.3">
      <c r="A51" s="108"/>
      <c r="B51" s="108"/>
      <c r="C51" s="109"/>
      <c r="D51" s="109"/>
      <c r="E51" s="109"/>
      <c r="F51" s="108"/>
      <c r="G51" s="108"/>
    </row>
    <row r="52" spans="1:7" ht="69.75" customHeight="1" x14ac:dyDescent="0.3">
      <c r="A52" s="154" t="s">
        <v>148</v>
      </c>
      <c r="B52" s="154"/>
      <c r="C52" s="154"/>
      <c r="D52" s="154"/>
      <c r="E52" s="154"/>
      <c r="F52" s="154"/>
      <c r="G52" s="154"/>
    </row>
    <row r="53" spans="1:7" ht="30.75" customHeight="1" x14ac:dyDescent="0.3"/>
  </sheetData>
  <mergeCells count="7">
    <mergeCell ref="F1:G1"/>
    <mergeCell ref="A52:G52"/>
    <mergeCell ref="A50:B50"/>
    <mergeCell ref="A28:B28"/>
    <mergeCell ref="A38:B38"/>
    <mergeCell ref="A49:B49"/>
    <mergeCell ref="A2:G2"/>
  </mergeCells>
  <pageMargins left="0.37" right="0.1968503937007874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29" sqref="B29"/>
    </sheetView>
  </sheetViews>
  <sheetFormatPr defaultRowHeight="16.5" x14ac:dyDescent="0.3"/>
  <cols>
    <col min="1" max="1" width="4.85546875" style="23" customWidth="1"/>
    <col min="2" max="2" width="38.85546875" style="23" customWidth="1"/>
    <col min="3" max="3" width="11.42578125" style="23" customWidth="1"/>
    <col min="4" max="4" width="12.140625" style="91" customWidth="1"/>
    <col min="5" max="5" width="14.42578125" style="1" customWidth="1"/>
    <col min="6" max="6" width="15.7109375" style="1" customWidth="1"/>
    <col min="7" max="16384" width="9.140625" style="23"/>
  </cols>
  <sheetData>
    <row r="1" spans="1:6" ht="70.5" customHeight="1" x14ac:dyDescent="0.3">
      <c r="E1" s="155" t="s">
        <v>197</v>
      </c>
      <c r="F1" s="155"/>
    </row>
    <row r="2" spans="1:6" ht="48.75" customHeight="1" x14ac:dyDescent="0.3">
      <c r="A2" s="156" t="s">
        <v>156</v>
      </c>
      <c r="B2" s="156"/>
      <c r="C2" s="156"/>
      <c r="D2" s="156"/>
      <c r="E2" s="156"/>
      <c r="F2" s="156"/>
    </row>
    <row r="3" spans="1:6" ht="72" x14ac:dyDescent="0.3">
      <c r="A3" s="118" t="s">
        <v>0</v>
      </c>
      <c r="B3" s="131" t="s">
        <v>120</v>
      </c>
      <c r="C3" s="132" t="s">
        <v>190</v>
      </c>
      <c r="D3" s="131" t="s">
        <v>189</v>
      </c>
      <c r="E3" s="118" t="s">
        <v>85</v>
      </c>
      <c r="F3" s="118" t="s">
        <v>151</v>
      </c>
    </row>
    <row r="4" spans="1:6" x14ac:dyDescent="0.3">
      <c r="A4" s="104">
        <v>1</v>
      </c>
      <c r="B4" s="104">
        <v>2</v>
      </c>
      <c r="C4" s="104">
        <v>3</v>
      </c>
      <c r="D4" s="104">
        <v>4</v>
      </c>
      <c r="E4" s="115">
        <v>5</v>
      </c>
      <c r="F4" s="115">
        <v>6</v>
      </c>
    </row>
    <row r="5" spans="1:6" x14ac:dyDescent="0.3">
      <c r="A5" s="41">
        <v>1</v>
      </c>
      <c r="B5" s="55" t="s">
        <v>2</v>
      </c>
      <c r="C5" s="41">
        <v>1</v>
      </c>
      <c r="D5" s="56">
        <v>1</v>
      </c>
      <c r="E5" s="42">
        <v>160000</v>
      </c>
      <c r="F5" s="42">
        <f t="shared" ref="F5:F41" si="0">E5*C5*D5</f>
        <v>160000</v>
      </c>
    </row>
    <row r="6" spans="1:6" ht="25.5" customHeight="1" x14ac:dyDescent="0.3">
      <c r="A6" s="41">
        <v>2</v>
      </c>
      <c r="B6" s="55" t="s">
        <v>101</v>
      </c>
      <c r="C6" s="57">
        <v>1</v>
      </c>
      <c r="D6" s="56">
        <v>1</v>
      </c>
      <c r="E6" s="42">
        <v>101275</v>
      </c>
      <c r="F6" s="42">
        <f t="shared" si="0"/>
        <v>101275</v>
      </c>
    </row>
    <row r="7" spans="1:6" ht="23.25" customHeight="1" x14ac:dyDescent="0.3">
      <c r="A7" s="41">
        <v>3</v>
      </c>
      <c r="B7" s="55" t="s">
        <v>102</v>
      </c>
      <c r="C7" s="57">
        <v>1</v>
      </c>
      <c r="D7" s="58">
        <v>0.5</v>
      </c>
      <c r="E7" s="42">
        <v>91275</v>
      </c>
      <c r="F7" s="42">
        <f t="shared" si="0"/>
        <v>45637.5</v>
      </c>
    </row>
    <row r="8" spans="1:6" ht="26.25" customHeight="1" x14ac:dyDescent="0.3">
      <c r="A8" s="41">
        <v>4</v>
      </c>
      <c r="B8" s="55" t="s">
        <v>103</v>
      </c>
      <c r="C8" s="57">
        <v>1</v>
      </c>
      <c r="D8" s="57">
        <v>1</v>
      </c>
      <c r="E8" s="42">
        <v>101275</v>
      </c>
      <c r="F8" s="42">
        <f t="shared" si="0"/>
        <v>101275</v>
      </c>
    </row>
    <row r="9" spans="1:6" ht="22.5" customHeight="1" x14ac:dyDescent="0.3">
      <c r="A9" s="41">
        <v>5</v>
      </c>
      <c r="B9" s="55" t="s">
        <v>15</v>
      </c>
      <c r="C9" s="41">
        <v>1</v>
      </c>
      <c r="D9" s="56">
        <v>1</v>
      </c>
      <c r="E9" s="42">
        <v>98312</v>
      </c>
      <c r="F9" s="42">
        <f t="shared" si="0"/>
        <v>98312</v>
      </c>
    </row>
    <row r="10" spans="1:6" ht="18.75" customHeight="1" x14ac:dyDescent="0.3">
      <c r="A10" s="41">
        <v>6</v>
      </c>
      <c r="B10" s="55" t="s">
        <v>16</v>
      </c>
      <c r="C10" s="41">
        <v>1</v>
      </c>
      <c r="D10" s="56">
        <v>1</v>
      </c>
      <c r="E10" s="42">
        <v>91275</v>
      </c>
      <c r="F10" s="42">
        <f t="shared" si="0"/>
        <v>91275</v>
      </c>
    </row>
    <row r="11" spans="1:6" ht="20.25" customHeight="1" x14ac:dyDescent="0.3">
      <c r="A11" s="41">
        <v>7</v>
      </c>
      <c r="B11" s="55" t="s">
        <v>104</v>
      </c>
      <c r="C11" s="41">
        <v>1</v>
      </c>
      <c r="D11" s="56">
        <v>1</v>
      </c>
      <c r="E11" s="42">
        <v>88312</v>
      </c>
      <c r="F11" s="42">
        <f t="shared" si="0"/>
        <v>88312</v>
      </c>
    </row>
    <row r="12" spans="1:6" ht="24" customHeight="1" x14ac:dyDescent="0.3">
      <c r="A12" s="41">
        <v>8</v>
      </c>
      <c r="B12" s="55" t="s">
        <v>105</v>
      </c>
      <c r="C12" s="41">
        <v>1</v>
      </c>
      <c r="D12" s="56">
        <v>1</v>
      </c>
      <c r="E12" s="42">
        <v>96275</v>
      </c>
      <c r="F12" s="42">
        <f t="shared" si="0"/>
        <v>96275</v>
      </c>
    </row>
    <row r="13" spans="1:6" ht="25.5" customHeight="1" x14ac:dyDescent="0.3">
      <c r="A13" s="41">
        <v>9</v>
      </c>
      <c r="B13" s="55" t="s">
        <v>106</v>
      </c>
      <c r="C13" s="41">
        <v>1</v>
      </c>
      <c r="D13" s="56">
        <v>1</v>
      </c>
      <c r="E13" s="42">
        <v>88312</v>
      </c>
      <c r="F13" s="42">
        <f t="shared" si="0"/>
        <v>88312</v>
      </c>
    </row>
    <row r="14" spans="1:6" x14ac:dyDescent="0.3">
      <c r="A14" s="41">
        <v>10</v>
      </c>
      <c r="B14" s="55" t="s">
        <v>107</v>
      </c>
      <c r="C14" s="41">
        <v>1</v>
      </c>
      <c r="D14" s="58">
        <v>0.5</v>
      </c>
      <c r="E14" s="42">
        <v>155000</v>
      </c>
      <c r="F14" s="42">
        <f t="shared" si="0"/>
        <v>77500</v>
      </c>
    </row>
    <row r="15" spans="1:6" x14ac:dyDescent="0.3">
      <c r="A15" s="41">
        <v>11</v>
      </c>
      <c r="B15" s="55" t="s">
        <v>107</v>
      </c>
      <c r="C15" s="41">
        <v>1</v>
      </c>
      <c r="D15" s="58">
        <v>0.5</v>
      </c>
      <c r="E15" s="42">
        <v>155000</v>
      </c>
      <c r="F15" s="42">
        <f t="shared" si="0"/>
        <v>77500</v>
      </c>
    </row>
    <row r="16" spans="1:6" x14ac:dyDescent="0.3">
      <c r="A16" s="41">
        <v>12</v>
      </c>
      <c r="B16" s="55" t="s">
        <v>107</v>
      </c>
      <c r="C16" s="41">
        <v>1</v>
      </c>
      <c r="D16" s="58">
        <v>0.5</v>
      </c>
      <c r="E16" s="42">
        <v>155000</v>
      </c>
      <c r="F16" s="42">
        <f t="shared" si="0"/>
        <v>77500</v>
      </c>
    </row>
    <row r="17" spans="1:6" ht="24.75" customHeight="1" x14ac:dyDescent="0.3">
      <c r="A17" s="41">
        <v>13</v>
      </c>
      <c r="B17" s="55" t="s">
        <v>108</v>
      </c>
      <c r="C17" s="41">
        <v>1</v>
      </c>
      <c r="D17" s="58">
        <v>0.5</v>
      </c>
      <c r="E17" s="42">
        <v>155000</v>
      </c>
      <c r="F17" s="42">
        <f t="shared" si="0"/>
        <v>77500</v>
      </c>
    </row>
    <row r="18" spans="1:6" ht="24.75" customHeight="1" x14ac:dyDescent="0.3">
      <c r="A18" s="41">
        <v>14</v>
      </c>
      <c r="B18" s="55" t="s">
        <v>109</v>
      </c>
      <c r="C18" s="41">
        <v>1</v>
      </c>
      <c r="D18" s="58">
        <v>0.5</v>
      </c>
      <c r="E18" s="42">
        <v>155000</v>
      </c>
      <c r="F18" s="42">
        <f t="shared" si="0"/>
        <v>77500</v>
      </c>
    </row>
    <row r="19" spans="1:6" ht="24.75" customHeight="1" x14ac:dyDescent="0.3">
      <c r="A19" s="41">
        <v>15</v>
      </c>
      <c r="B19" s="55" t="s">
        <v>109</v>
      </c>
      <c r="C19" s="41">
        <v>1</v>
      </c>
      <c r="D19" s="58">
        <v>0.5</v>
      </c>
      <c r="E19" s="42">
        <v>152037</v>
      </c>
      <c r="F19" s="42">
        <f t="shared" si="0"/>
        <v>76018.5</v>
      </c>
    </row>
    <row r="20" spans="1:6" ht="24.75" customHeight="1" x14ac:dyDescent="0.3">
      <c r="A20" s="41">
        <v>16</v>
      </c>
      <c r="B20" s="55" t="s">
        <v>109</v>
      </c>
      <c r="C20" s="41">
        <v>1</v>
      </c>
      <c r="D20" s="58">
        <v>0.5</v>
      </c>
      <c r="E20" s="42">
        <v>152037</v>
      </c>
      <c r="F20" s="42">
        <f t="shared" si="0"/>
        <v>76018.5</v>
      </c>
    </row>
    <row r="21" spans="1:6" ht="24.75" customHeight="1" x14ac:dyDescent="0.3">
      <c r="A21" s="41">
        <v>17</v>
      </c>
      <c r="B21" s="55" t="s">
        <v>110</v>
      </c>
      <c r="C21" s="41">
        <v>1</v>
      </c>
      <c r="D21" s="58">
        <v>0.5</v>
      </c>
      <c r="E21" s="42">
        <v>155000</v>
      </c>
      <c r="F21" s="42">
        <f t="shared" si="0"/>
        <v>77500</v>
      </c>
    </row>
    <row r="22" spans="1:6" ht="24.75" customHeight="1" x14ac:dyDescent="0.3">
      <c r="A22" s="41">
        <v>18</v>
      </c>
      <c r="B22" s="55" t="s">
        <v>111</v>
      </c>
      <c r="C22" s="41">
        <v>1</v>
      </c>
      <c r="D22" s="58">
        <v>0.5</v>
      </c>
      <c r="E22" s="42">
        <v>152037</v>
      </c>
      <c r="F22" s="42">
        <f t="shared" si="0"/>
        <v>76018.5</v>
      </c>
    </row>
    <row r="23" spans="1:6" ht="24.75" customHeight="1" x14ac:dyDescent="0.3">
      <c r="A23" s="41">
        <v>19</v>
      </c>
      <c r="B23" s="55" t="s">
        <v>112</v>
      </c>
      <c r="C23" s="59">
        <v>1</v>
      </c>
      <c r="D23" s="58">
        <v>0.5</v>
      </c>
      <c r="E23" s="42">
        <v>155000</v>
      </c>
      <c r="F23" s="42">
        <f t="shared" si="0"/>
        <v>77500</v>
      </c>
    </row>
    <row r="24" spans="1:6" ht="24.75" customHeight="1" x14ac:dyDescent="0.3">
      <c r="A24" s="41">
        <v>20</v>
      </c>
      <c r="B24" s="55" t="s">
        <v>113</v>
      </c>
      <c r="C24" s="59">
        <v>1</v>
      </c>
      <c r="D24" s="58">
        <v>0.5</v>
      </c>
      <c r="E24" s="42">
        <v>155000</v>
      </c>
      <c r="F24" s="42">
        <f t="shared" si="0"/>
        <v>77500</v>
      </c>
    </row>
    <row r="25" spans="1:6" ht="24.75" customHeight="1" x14ac:dyDescent="0.3">
      <c r="A25" s="41">
        <v>21</v>
      </c>
      <c r="B25" s="55" t="s">
        <v>114</v>
      </c>
      <c r="C25" s="59">
        <v>1</v>
      </c>
      <c r="D25" s="58">
        <v>0.5</v>
      </c>
      <c r="E25" s="42">
        <v>155000</v>
      </c>
      <c r="F25" s="42">
        <f t="shared" si="0"/>
        <v>77500</v>
      </c>
    </row>
    <row r="26" spans="1:6" ht="24.75" customHeight="1" x14ac:dyDescent="0.3">
      <c r="A26" s="41">
        <v>22</v>
      </c>
      <c r="B26" s="55" t="s">
        <v>115</v>
      </c>
      <c r="C26" s="59">
        <v>1</v>
      </c>
      <c r="D26" s="56">
        <v>1</v>
      </c>
      <c r="E26" s="42">
        <v>91275</v>
      </c>
      <c r="F26" s="42">
        <f t="shared" si="0"/>
        <v>91275</v>
      </c>
    </row>
    <row r="27" spans="1:6" ht="24.75" customHeight="1" x14ac:dyDescent="0.3">
      <c r="A27" s="41">
        <v>23</v>
      </c>
      <c r="B27" s="55" t="s">
        <v>17</v>
      </c>
      <c r="C27" s="41">
        <v>1</v>
      </c>
      <c r="D27" s="56">
        <v>1</v>
      </c>
      <c r="E27" s="42">
        <v>88312</v>
      </c>
      <c r="F27" s="42">
        <f t="shared" si="0"/>
        <v>88312</v>
      </c>
    </row>
    <row r="28" spans="1:6" ht="49.5" customHeight="1" x14ac:dyDescent="0.3">
      <c r="A28" s="41">
        <v>24</v>
      </c>
      <c r="B28" s="55" t="s">
        <v>116</v>
      </c>
      <c r="C28" s="41">
        <v>24</v>
      </c>
      <c r="D28" s="58">
        <v>0.5</v>
      </c>
      <c r="E28" s="42">
        <v>91275</v>
      </c>
      <c r="F28" s="42">
        <f t="shared" si="0"/>
        <v>1095300</v>
      </c>
    </row>
    <row r="29" spans="1:6" ht="31.5" customHeight="1" x14ac:dyDescent="0.3">
      <c r="A29" s="41">
        <v>25</v>
      </c>
      <c r="B29" s="55" t="s">
        <v>210</v>
      </c>
      <c r="C29" s="41">
        <v>1</v>
      </c>
      <c r="D29" s="56">
        <v>1</v>
      </c>
      <c r="E29" s="42">
        <v>88312</v>
      </c>
      <c r="F29" s="42">
        <f t="shared" si="0"/>
        <v>88312</v>
      </c>
    </row>
    <row r="30" spans="1:6" ht="47.25" customHeight="1" x14ac:dyDescent="0.3">
      <c r="A30" s="41">
        <v>26</v>
      </c>
      <c r="B30" s="55" t="s">
        <v>116</v>
      </c>
      <c r="C30" s="41">
        <v>1</v>
      </c>
      <c r="D30" s="56">
        <v>1</v>
      </c>
      <c r="E30" s="42">
        <v>88312</v>
      </c>
      <c r="F30" s="42">
        <f t="shared" si="0"/>
        <v>88312</v>
      </c>
    </row>
    <row r="31" spans="1:6" ht="43.5" customHeight="1" x14ac:dyDescent="0.3">
      <c r="A31" s="41">
        <v>27</v>
      </c>
      <c r="B31" s="55" t="s">
        <v>117</v>
      </c>
      <c r="C31" s="60">
        <v>1</v>
      </c>
      <c r="D31" s="60">
        <v>1</v>
      </c>
      <c r="E31" s="42">
        <v>91275</v>
      </c>
      <c r="F31" s="42">
        <f t="shared" si="0"/>
        <v>91275</v>
      </c>
    </row>
    <row r="32" spans="1:6" ht="47.25" customHeight="1" x14ac:dyDescent="0.3">
      <c r="A32" s="41">
        <v>28</v>
      </c>
      <c r="B32" s="55" t="s">
        <v>117</v>
      </c>
      <c r="C32" s="60">
        <v>1</v>
      </c>
      <c r="D32" s="60">
        <v>1</v>
      </c>
      <c r="E32" s="42">
        <v>91275</v>
      </c>
      <c r="F32" s="42">
        <f t="shared" si="0"/>
        <v>91275</v>
      </c>
    </row>
    <row r="33" spans="1:6" ht="30.75" customHeight="1" x14ac:dyDescent="0.3">
      <c r="A33" s="41">
        <v>29</v>
      </c>
      <c r="B33" s="55" t="s">
        <v>118</v>
      </c>
      <c r="C33" s="60">
        <v>1</v>
      </c>
      <c r="D33" s="60">
        <v>1</v>
      </c>
      <c r="E33" s="42">
        <v>91275</v>
      </c>
      <c r="F33" s="42">
        <f t="shared" si="0"/>
        <v>91275</v>
      </c>
    </row>
    <row r="34" spans="1:6" ht="33" customHeight="1" x14ac:dyDescent="0.3">
      <c r="A34" s="41">
        <v>30</v>
      </c>
      <c r="B34" s="55" t="s">
        <v>118</v>
      </c>
      <c r="C34" s="60">
        <v>1</v>
      </c>
      <c r="D34" s="60">
        <v>1</v>
      </c>
      <c r="E34" s="42">
        <v>91275</v>
      </c>
      <c r="F34" s="42">
        <f t="shared" si="0"/>
        <v>91275</v>
      </c>
    </row>
    <row r="35" spans="1:6" ht="48.75" customHeight="1" x14ac:dyDescent="0.3">
      <c r="A35" s="41">
        <v>31</v>
      </c>
      <c r="B35" s="61" t="s">
        <v>119</v>
      </c>
      <c r="C35" s="41">
        <v>1</v>
      </c>
      <c r="D35" s="60">
        <v>1</v>
      </c>
      <c r="E35" s="42">
        <v>91275</v>
      </c>
      <c r="F35" s="42">
        <f t="shared" si="0"/>
        <v>91275</v>
      </c>
    </row>
    <row r="36" spans="1:6" ht="51" customHeight="1" x14ac:dyDescent="0.3">
      <c r="A36" s="41">
        <v>32</v>
      </c>
      <c r="B36" s="61" t="s">
        <v>119</v>
      </c>
      <c r="C36" s="60">
        <v>1</v>
      </c>
      <c r="D36" s="60">
        <v>1</v>
      </c>
      <c r="E36" s="42">
        <v>91275</v>
      </c>
      <c r="F36" s="42">
        <f t="shared" si="0"/>
        <v>91275</v>
      </c>
    </row>
    <row r="37" spans="1:6" ht="21" customHeight="1" x14ac:dyDescent="0.3">
      <c r="A37" s="41">
        <v>33</v>
      </c>
      <c r="B37" s="61" t="s">
        <v>23</v>
      </c>
      <c r="C37" s="60">
        <v>1</v>
      </c>
      <c r="D37" s="60">
        <v>1</v>
      </c>
      <c r="E37" s="42">
        <v>88312</v>
      </c>
      <c r="F37" s="42">
        <f t="shared" si="0"/>
        <v>88312</v>
      </c>
    </row>
    <row r="38" spans="1:6" ht="22.5" customHeight="1" x14ac:dyDescent="0.3">
      <c r="A38" s="41">
        <v>34</v>
      </c>
      <c r="B38" s="61" t="s">
        <v>23</v>
      </c>
      <c r="C38" s="60">
        <v>1</v>
      </c>
      <c r="D38" s="60">
        <v>1</v>
      </c>
      <c r="E38" s="42">
        <v>88312</v>
      </c>
      <c r="F38" s="42">
        <f t="shared" si="0"/>
        <v>88312</v>
      </c>
    </row>
    <row r="39" spans="1:6" ht="15.75" customHeight="1" x14ac:dyDescent="0.3">
      <c r="A39" s="41">
        <v>35</v>
      </c>
      <c r="B39" s="61" t="s">
        <v>23</v>
      </c>
      <c r="C39" s="60">
        <v>1</v>
      </c>
      <c r="D39" s="60">
        <v>1</v>
      </c>
      <c r="E39" s="42">
        <v>88312</v>
      </c>
      <c r="F39" s="42">
        <f t="shared" si="0"/>
        <v>88312</v>
      </c>
    </row>
    <row r="40" spans="1:6" x14ac:dyDescent="0.3">
      <c r="A40" s="41">
        <v>36</v>
      </c>
      <c r="B40" s="61" t="s">
        <v>24</v>
      </c>
      <c r="C40" s="60">
        <v>1</v>
      </c>
      <c r="D40" s="60">
        <v>1</v>
      </c>
      <c r="E40" s="42">
        <v>88312</v>
      </c>
      <c r="F40" s="42">
        <f t="shared" si="0"/>
        <v>88312</v>
      </c>
    </row>
    <row r="41" spans="1:6" x14ac:dyDescent="0.3">
      <c r="A41" s="41">
        <v>37</v>
      </c>
      <c r="B41" s="61" t="s">
        <v>24</v>
      </c>
      <c r="C41" s="60">
        <v>1</v>
      </c>
      <c r="D41" s="60">
        <v>1</v>
      </c>
      <c r="E41" s="42">
        <v>88312</v>
      </c>
      <c r="F41" s="42">
        <f t="shared" si="0"/>
        <v>88312</v>
      </c>
    </row>
    <row r="42" spans="1:6" x14ac:dyDescent="0.3">
      <c r="A42" s="62"/>
      <c r="B42" s="63" t="s">
        <v>25</v>
      </c>
      <c r="C42" s="64">
        <f>SUM(C5:C41)</f>
        <v>60</v>
      </c>
      <c r="D42" s="92">
        <v>41.5</v>
      </c>
      <c r="E42" s="65"/>
      <c r="F42" s="98">
        <f>SUM(F5:F41)</f>
        <v>4236950</v>
      </c>
    </row>
    <row r="44" spans="1:6" ht="77.25" customHeight="1" x14ac:dyDescent="0.3">
      <c r="A44" s="166" t="s">
        <v>148</v>
      </c>
      <c r="B44" s="166"/>
      <c r="C44" s="166"/>
      <c r="D44" s="166"/>
      <c r="E44" s="166"/>
      <c r="F44" s="166"/>
    </row>
  </sheetData>
  <mergeCells count="3">
    <mergeCell ref="A2:F2"/>
    <mergeCell ref="E1:F1"/>
    <mergeCell ref="A44:F44"/>
  </mergeCells>
  <pageMargins left="0.3" right="0.2" top="0.34" bottom="0.28999999999999998" header="0.2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B25" sqref="B25"/>
    </sheetView>
  </sheetViews>
  <sheetFormatPr defaultRowHeight="16.5" x14ac:dyDescent="0.3"/>
  <cols>
    <col min="1" max="1" width="5.28515625" style="23" customWidth="1"/>
    <col min="2" max="2" width="29.28515625" style="23" customWidth="1"/>
    <col min="3" max="3" width="17.28515625" style="23" customWidth="1"/>
    <col min="4" max="4" width="17.5703125" style="1" customWidth="1"/>
    <col min="5" max="5" width="21.140625" style="1" customWidth="1"/>
    <col min="6" max="16384" width="9.140625" style="23"/>
  </cols>
  <sheetData>
    <row r="1" spans="1:5" ht="56.25" customHeight="1" x14ac:dyDescent="0.3">
      <c r="D1" s="155" t="s">
        <v>198</v>
      </c>
      <c r="E1" s="155"/>
    </row>
    <row r="2" spans="1:5" ht="49.5" customHeight="1" x14ac:dyDescent="0.3">
      <c r="A2" s="168" t="s">
        <v>179</v>
      </c>
      <c r="B2" s="168"/>
      <c r="C2" s="168"/>
      <c r="D2" s="168"/>
      <c r="E2" s="168"/>
    </row>
    <row r="3" spans="1:5" s="110" customFormat="1" ht="52.5" customHeight="1" x14ac:dyDescent="0.25">
      <c r="A3" s="69" t="s">
        <v>0</v>
      </c>
      <c r="B3" s="3" t="s">
        <v>120</v>
      </c>
      <c r="C3" s="69" t="s">
        <v>1</v>
      </c>
      <c r="D3" s="69" t="s">
        <v>85</v>
      </c>
      <c r="E3" s="69" t="s">
        <v>151</v>
      </c>
    </row>
    <row r="4" spans="1:5" x14ac:dyDescent="0.3">
      <c r="A4" s="4">
        <v>1</v>
      </c>
      <c r="B4" s="14">
        <v>2</v>
      </c>
      <c r="C4" s="4">
        <v>3</v>
      </c>
      <c r="D4" s="14">
        <v>4</v>
      </c>
      <c r="E4" s="4">
        <v>5</v>
      </c>
    </row>
    <row r="5" spans="1:5" ht="19.5" customHeight="1" x14ac:dyDescent="0.3">
      <c r="A5" s="7">
        <v>1</v>
      </c>
      <c r="B5" s="6" t="s">
        <v>2</v>
      </c>
      <c r="C5" s="20">
        <v>1</v>
      </c>
      <c r="D5" s="54">
        <v>142540</v>
      </c>
      <c r="E5" s="54">
        <f>D5*C5</f>
        <v>142540</v>
      </c>
    </row>
    <row r="6" spans="1:5" ht="19.5" customHeight="1" x14ac:dyDescent="0.3">
      <c r="A6" s="7">
        <v>2</v>
      </c>
      <c r="B6" s="9" t="s">
        <v>75</v>
      </c>
      <c r="C6" s="20">
        <v>1</v>
      </c>
      <c r="D6" s="54">
        <v>91275</v>
      </c>
      <c r="E6" s="54">
        <f>D6*C6</f>
        <v>91275</v>
      </c>
    </row>
    <row r="7" spans="1:5" ht="19.5" customHeight="1" x14ac:dyDescent="0.3">
      <c r="A7" s="7">
        <v>3</v>
      </c>
      <c r="B7" s="9" t="s">
        <v>15</v>
      </c>
      <c r="C7" s="20">
        <v>1</v>
      </c>
      <c r="D7" s="54">
        <v>98312</v>
      </c>
      <c r="E7" s="54">
        <f>D7*C7</f>
        <v>98312</v>
      </c>
    </row>
    <row r="8" spans="1:5" ht="19.5" customHeight="1" x14ac:dyDescent="0.3">
      <c r="A8" s="7">
        <v>4</v>
      </c>
      <c r="B8" s="6" t="s">
        <v>74</v>
      </c>
      <c r="C8" s="20">
        <v>0.3</v>
      </c>
      <c r="D8" s="54">
        <v>88312</v>
      </c>
      <c r="E8" s="54">
        <f t="shared" ref="E8:E26" si="0">D8*C8</f>
        <v>26493.599999999999</v>
      </c>
    </row>
    <row r="9" spans="1:5" ht="19.5" customHeight="1" x14ac:dyDescent="0.3">
      <c r="A9" s="7">
        <v>5</v>
      </c>
      <c r="B9" s="9" t="s">
        <v>74</v>
      </c>
      <c r="C9" s="20">
        <v>1.45</v>
      </c>
      <c r="D9" s="54">
        <v>91275</v>
      </c>
      <c r="E9" s="54">
        <f t="shared" si="0"/>
        <v>132348.75</v>
      </c>
    </row>
    <row r="10" spans="1:5" ht="19.5" customHeight="1" x14ac:dyDescent="0.3">
      <c r="A10" s="7">
        <v>6</v>
      </c>
      <c r="B10" s="6" t="s">
        <v>76</v>
      </c>
      <c r="C10" s="20">
        <v>0.5</v>
      </c>
      <c r="D10" s="54">
        <v>91275</v>
      </c>
      <c r="E10" s="54">
        <f t="shared" si="0"/>
        <v>45637.5</v>
      </c>
    </row>
    <row r="11" spans="1:5" ht="19.5" customHeight="1" x14ac:dyDescent="0.3">
      <c r="A11" s="7">
        <v>7</v>
      </c>
      <c r="B11" s="9" t="s">
        <v>76</v>
      </c>
      <c r="C11" s="20">
        <v>1.4</v>
      </c>
      <c r="D11" s="54">
        <v>88312</v>
      </c>
      <c r="E11" s="54">
        <f t="shared" si="0"/>
        <v>123636.79999999999</v>
      </c>
    </row>
    <row r="12" spans="1:5" ht="19.5" customHeight="1" x14ac:dyDescent="0.3">
      <c r="A12" s="7">
        <v>8</v>
      </c>
      <c r="B12" s="9" t="s">
        <v>77</v>
      </c>
      <c r="C12" s="20">
        <v>1.45</v>
      </c>
      <c r="D12" s="54">
        <v>91275</v>
      </c>
      <c r="E12" s="54">
        <f t="shared" si="0"/>
        <v>132348.75</v>
      </c>
    </row>
    <row r="13" spans="1:5" ht="19.5" customHeight="1" x14ac:dyDescent="0.3">
      <c r="A13" s="7">
        <v>9</v>
      </c>
      <c r="B13" s="6" t="s">
        <v>77</v>
      </c>
      <c r="C13" s="20">
        <v>12.7</v>
      </c>
      <c r="D13" s="54">
        <v>88312</v>
      </c>
      <c r="E13" s="54">
        <f t="shared" si="0"/>
        <v>1121562.3999999999</v>
      </c>
    </row>
    <row r="14" spans="1:5" ht="19.5" customHeight="1" x14ac:dyDescent="0.3">
      <c r="A14" s="7">
        <v>10</v>
      </c>
      <c r="B14" s="9" t="s">
        <v>78</v>
      </c>
      <c r="C14" s="20">
        <v>1.5</v>
      </c>
      <c r="D14" s="54">
        <v>88312</v>
      </c>
      <c r="E14" s="54">
        <f t="shared" si="0"/>
        <v>132468</v>
      </c>
    </row>
    <row r="15" spans="1:5" ht="19.5" customHeight="1" x14ac:dyDescent="0.3">
      <c r="A15" s="7">
        <v>11</v>
      </c>
      <c r="B15" s="9" t="s">
        <v>78</v>
      </c>
      <c r="C15" s="20">
        <v>2.4500000000000002</v>
      </c>
      <c r="D15" s="54">
        <v>91275</v>
      </c>
      <c r="E15" s="54">
        <f t="shared" si="0"/>
        <v>223623.75000000003</v>
      </c>
    </row>
    <row r="16" spans="1:5" ht="19.5" customHeight="1" x14ac:dyDescent="0.3">
      <c r="A16" s="7">
        <v>12</v>
      </c>
      <c r="B16" s="9" t="s">
        <v>79</v>
      </c>
      <c r="C16" s="20">
        <v>1.48</v>
      </c>
      <c r="D16" s="54">
        <v>91275</v>
      </c>
      <c r="E16" s="54">
        <f t="shared" si="0"/>
        <v>135087</v>
      </c>
    </row>
    <row r="17" spans="1:5" ht="19.5" customHeight="1" x14ac:dyDescent="0.3">
      <c r="A17" s="7">
        <v>13</v>
      </c>
      <c r="B17" s="9" t="s">
        <v>80</v>
      </c>
      <c r="C17" s="20">
        <v>2.85</v>
      </c>
      <c r="D17" s="54">
        <v>88312</v>
      </c>
      <c r="E17" s="54">
        <f t="shared" si="0"/>
        <v>251689.2</v>
      </c>
    </row>
    <row r="18" spans="1:5" ht="19.5" customHeight="1" x14ac:dyDescent="0.3">
      <c r="A18" s="7">
        <v>14</v>
      </c>
      <c r="B18" s="9" t="s">
        <v>81</v>
      </c>
      <c r="C18" s="20">
        <v>1.33</v>
      </c>
      <c r="D18" s="54">
        <v>91275</v>
      </c>
      <c r="E18" s="54">
        <f t="shared" si="0"/>
        <v>121395.75</v>
      </c>
    </row>
    <row r="19" spans="1:5" ht="19.5" customHeight="1" x14ac:dyDescent="0.3">
      <c r="A19" s="7">
        <v>15</v>
      </c>
      <c r="B19" s="9" t="s">
        <v>82</v>
      </c>
      <c r="C19" s="20">
        <v>2.2000000000000002</v>
      </c>
      <c r="D19" s="54">
        <v>88312</v>
      </c>
      <c r="E19" s="54">
        <f t="shared" si="0"/>
        <v>194286.40000000002</v>
      </c>
    </row>
    <row r="20" spans="1:5" ht="19.5" customHeight="1" x14ac:dyDescent="0.3">
      <c r="A20" s="7">
        <v>16</v>
      </c>
      <c r="B20" s="9" t="s">
        <v>82</v>
      </c>
      <c r="C20" s="20">
        <v>1.4</v>
      </c>
      <c r="D20" s="54">
        <v>91275</v>
      </c>
      <c r="E20" s="54">
        <f t="shared" si="0"/>
        <v>127784.99999999999</v>
      </c>
    </row>
    <row r="21" spans="1:5" ht="19.5" customHeight="1" x14ac:dyDescent="0.3">
      <c r="A21" s="7">
        <v>17</v>
      </c>
      <c r="B21" s="9" t="s">
        <v>84</v>
      </c>
      <c r="C21" s="20">
        <v>0.5</v>
      </c>
      <c r="D21" s="54">
        <v>88312</v>
      </c>
      <c r="E21" s="54">
        <f>D21*C21</f>
        <v>44156</v>
      </c>
    </row>
    <row r="22" spans="1:5" ht="19.5" customHeight="1" x14ac:dyDescent="0.3">
      <c r="A22" s="7">
        <v>18</v>
      </c>
      <c r="B22" s="9" t="s">
        <v>16</v>
      </c>
      <c r="C22" s="20">
        <v>1</v>
      </c>
      <c r="D22" s="54">
        <v>88312</v>
      </c>
      <c r="E22" s="54">
        <f t="shared" si="0"/>
        <v>88312</v>
      </c>
    </row>
    <row r="23" spans="1:5" ht="19.5" customHeight="1" x14ac:dyDescent="0.3">
      <c r="A23" s="7">
        <v>19</v>
      </c>
      <c r="B23" s="9" t="s">
        <v>83</v>
      </c>
      <c r="C23" s="20">
        <v>1</v>
      </c>
      <c r="D23" s="54">
        <v>91275</v>
      </c>
      <c r="E23" s="54">
        <f t="shared" si="0"/>
        <v>91275</v>
      </c>
    </row>
    <row r="24" spans="1:5" ht="19.5" customHeight="1" x14ac:dyDescent="0.3">
      <c r="A24" s="7">
        <v>20</v>
      </c>
      <c r="B24" s="9" t="s">
        <v>17</v>
      </c>
      <c r="C24" s="20">
        <v>1</v>
      </c>
      <c r="D24" s="54">
        <v>91275</v>
      </c>
      <c r="E24" s="54">
        <f t="shared" si="0"/>
        <v>91275</v>
      </c>
    </row>
    <row r="25" spans="1:5" ht="19.5" customHeight="1" x14ac:dyDescent="0.3">
      <c r="A25" s="7">
        <v>21</v>
      </c>
      <c r="B25" s="9" t="s">
        <v>23</v>
      </c>
      <c r="C25" s="20">
        <v>2</v>
      </c>
      <c r="D25" s="54">
        <v>91275</v>
      </c>
      <c r="E25" s="54">
        <f t="shared" si="0"/>
        <v>182550</v>
      </c>
    </row>
    <row r="26" spans="1:5" ht="19.5" customHeight="1" x14ac:dyDescent="0.3">
      <c r="A26" s="7">
        <v>22</v>
      </c>
      <c r="B26" s="9" t="s">
        <v>24</v>
      </c>
      <c r="C26" s="20">
        <v>2</v>
      </c>
      <c r="D26" s="54">
        <v>88312</v>
      </c>
      <c r="E26" s="54">
        <f t="shared" si="0"/>
        <v>176624</v>
      </c>
    </row>
    <row r="27" spans="1:5" ht="23.25" customHeight="1" x14ac:dyDescent="0.3">
      <c r="A27" s="167" t="s">
        <v>25</v>
      </c>
      <c r="B27" s="167"/>
      <c r="C27" s="22">
        <f>SUM(C5:C26)</f>
        <v>41.51</v>
      </c>
      <c r="D27" s="54"/>
      <c r="E27" s="99">
        <f>SUM(E5:E26)</f>
        <v>3774681.9</v>
      </c>
    </row>
    <row r="28" spans="1:5" x14ac:dyDescent="0.3">
      <c r="A28" s="1"/>
      <c r="B28" s="1"/>
      <c r="C28" s="2"/>
    </row>
    <row r="29" spans="1:5" ht="92.25" customHeight="1" x14ac:dyDescent="0.3">
      <c r="A29" s="169" t="s">
        <v>157</v>
      </c>
      <c r="B29" s="169"/>
      <c r="C29" s="169"/>
      <c r="D29" s="169"/>
      <c r="E29" s="169"/>
    </row>
  </sheetData>
  <mergeCells count="4">
    <mergeCell ref="A27:B27"/>
    <mergeCell ref="A2:E2"/>
    <mergeCell ref="A29:E29"/>
    <mergeCell ref="D1:E1"/>
  </mergeCells>
  <pageMargins left="0.52" right="0.2" top="0.3937007874015748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6" workbookViewId="0">
      <selection activeCell="D41" sqref="D41"/>
    </sheetView>
  </sheetViews>
  <sheetFormatPr defaultRowHeight="16.5" x14ac:dyDescent="0.3"/>
  <cols>
    <col min="1" max="1" width="5.85546875" style="121" customWidth="1"/>
    <col min="2" max="2" width="39.42578125" style="23" customWidth="1"/>
    <col min="3" max="3" width="14.85546875" style="23" customWidth="1"/>
    <col min="4" max="4" width="13.5703125" style="23" customWidth="1"/>
    <col min="5" max="5" width="16.140625" style="1" customWidth="1"/>
    <col min="6" max="6" width="18.85546875" style="1" customWidth="1"/>
    <col min="7" max="16384" width="9.140625" style="23"/>
  </cols>
  <sheetData>
    <row r="1" spans="1:6" ht="54" customHeight="1" x14ac:dyDescent="0.3">
      <c r="D1" s="122"/>
      <c r="E1" s="155" t="s">
        <v>201</v>
      </c>
      <c r="F1" s="155"/>
    </row>
    <row r="2" spans="1:6" ht="45.75" customHeight="1" x14ac:dyDescent="0.3">
      <c r="A2" s="168" t="s">
        <v>191</v>
      </c>
      <c r="B2" s="168"/>
      <c r="C2" s="168"/>
      <c r="D2" s="168"/>
      <c r="E2" s="168"/>
      <c r="F2" s="168"/>
    </row>
    <row r="3" spans="1:6" ht="79.5" customHeight="1" x14ac:dyDescent="0.3">
      <c r="A3" s="3" t="s">
        <v>0</v>
      </c>
      <c r="B3" s="3" t="s">
        <v>120</v>
      </c>
      <c r="C3" s="3" t="s">
        <v>190</v>
      </c>
      <c r="D3" s="3" t="s">
        <v>189</v>
      </c>
      <c r="E3" s="69" t="s">
        <v>85</v>
      </c>
      <c r="F3" s="69" t="s">
        <v>151</v>
      </c>
    </row>
    <row r="4" spans="1:6" x14ac:dyDescent="0.3">
      <c r="A4" s="4">
        <v>1</v>
      </c>
      <c r="B4" s="4">
        <v>2</v>
      </c>
      <c r="C4" s="4">
        <v>3</v>
      </c>
      <c r="D4" s="4">
        <v>4</v>
      </c>
      <c r="E4" s="50">
        <v>5</v>
      </c>
      <c r="F4" s="50">
        <v>6</v>
      </c>
    </row>
    <row r="5" spans="1:6" ht="18.75" customHeight="1" x14ac:dyDescent="0.3">
      <c r="A5" s="7">
        <v>1</v>
      </c>
      <c r="B5" s="6" t="s">
        <v>2</v>
      </c>
      <c r="C5" s="7">
        <v>1</v>
      </c>
      <c r="D5" s="7">
        <v>1</v>
      </c>
      <c r="E5" s="54">
        <v>150000</v>
      </c>
      <c r="F5" s="54">
        <f t="shared" ref="F5:F40" si="0">E5*D5*C5</f>
        <v>150000</v>
      </c>
    </row>
    <row r="6" spans="1:6" x14ac:dyDescent="0.3">
      <c r="A6" s="8">
        <v>2</v>
      </c>
      <c r="B6" s="6" t="s">
        <v>3</v>
      </c>
      <c r="C6" s="7">
        <v>1</v>
      </c>
      <c r="D6" s="7">
        <v>1</v>
      </c>
      <c r="E6" s="54">
        <v>98312</v>
      </c>
      <c r="F6" s="54">
        <f t="shared" si="0"/>
        <v>98312</v>
      </c>
    </row>
    <row r="7" spans="1:6" ht="46.5" customHeight="1" x14ac:dyDescent="0.3">
      <c r="A7" s="7">
        <v>3</v>
      </c>
      <c r="B7" s="6" t="s">
        <v>4</v>
      </c>
      <c r="C7" s="8">
        <v>1</v>
      </c>
      <c r="D7" s="7">
        <v>1</v>
      </c>
      <c r="E7" s="33">
        <v>101275</v>
      </c>
      <c r="F7" s="33">
        <f t="shared" si="0"/>
        <v>101275</v>
      </c>
    </row>
    <row r="8" spans="1:6" x14ac:dyDescent="0.3">
      <c r="A8" s="8">
        <v>4</v>
      </c>
      <c r="B8" s="6" t="s">
        <v>5</v>
      </c>
      <c r="C8" s="8">
        <v>1</v>
      </c>
      <c r="D8" s="7">
        <v>1</v>
      </c>
      <c r="E8" s="54">
        <v>91275</v>
      </c>
      <c r="F8" s="54">
        <f t="shared" si="0"/>
        <v>91275</v>
      </c>
    </row>
    <row r="9" spans="1:6" x14ac:dyDescent="0.3">
      <c r="A9" s="7">
        <v>5</v>
      </c>
      <c r="B9" s="6" t="s">
        <v>193</v>
      </c>
      <c r="C9" s="8">
        <v>1</v>
      </c>
      <c r="D9" s="7">
        <v>1</v>
      </c>
      <c r="E9" s="54">
        <v>91275</v>
      </c>
      <c r="F9" s="54">
        <f t="shared" si="0"/>
        <v>91275</v>
      </c>
    </row>
    <row r="10" spans="1:6" x14ac:dyDescent="0.3">
      <c r="A10" s="8">
        <v>6</v>
      </c>
      <c r="B10" s="6" t="s">
        <v>6</v>
      </c>
      <c r="C10" s="8">
        <v>1</v>
      </c>
      <c r="D10" s="7">
        <v>1</v>
      </c>
      <c r="E10" s="54">
        <v>91275</v>
      </c>
      <c r="F10" s="54">
        <f t="shared" si="0"/>
        <v>91275</v>
      </c>
    </row>
    <row r="11" spans="1:6" x14ac:dyDescent="0.3">
      <c r="A11" s="7">
        <v>7</v>
      </c>
      <c r="B11" s="6" t="s">
        <v>7</v>
      </c>
      <c r="C11" s="7">
        <v>1</v>
      </c>
      <c r="D11" s="7">
        <v>1</v>
      </c>
      <c r="E11" s="54">
        <v>88312</v>
      </c>
      <c r="F11" s="54">
        <f t="shared" si="0"/>
        <v>88312</v>
      </c>
    </row>
    <row r="12" spans="1:6" x14ac:dyDescent="0.3">
      <c r="A12" s="8">
        <v>8</v>
      </c>
      <c r="B12" s="9" t="s">
        <v>8</v>
      </c>
      <c r="C12" s="7">
        <v>1</v>
      </c>
      <c r="D12" s="7">
        <v>1</v>
      </c>
      <c r="E12" s="54">
        <v>91275</v>
      </c>
      <c r="F12" s="54">
        <f t="shared" si="0"/>
        <v>91275</v>
      </c>
    </row>
    <row r="13" spans="1:6" x14ac:dyDescent="0.3">
      <c r="A13" s="7">
        <v>9</v>
      </c>
      <c r="B13" s="9" t="s">
        <v>9</v>
      </c>
      <c r="C13" s="7">
        <v>1</v>
      </c>
      <c r="D13" s="7">
        <v>1</v>
      </c>
      <c r="E13" s="54">
        <v>91275</v>
      </c>
      <c r="F13" s="54">
        <f t="shared" si="0"/>
        <v>91275</v>
      </c>
    </row>
    <row r="14" spans="1:6" x14ac:dyDescent="0.3">
      <c r="A14" s="8">
        <v>10</v>
      </c>
      <c r="B14" s="6" t="s">
        <v>10</v>
      </c>
      <c r="C14" s="7">
        <v>1</v>
      </c>
      <c r="D14" s="7">
        <v>1</v>
      </c>
      <c r="E14" s="54">
        <v>91275</v>
      </c>
      <c r="F14" s="54">
        <f t="shared" si="0"/>
        <v>91275</v>
      </c>
    </row>
    <row r="15" spans="1:6" x14ac:dyDescent="0.3">
      <c r="A15" s="7">
        <v>11</v>
      </c>
      <c r="B15" s="6" t="s">
        <v>11</v>
      </c>
      <c r="C15" s="7">
        <v>1</v>
      </c>
      <c r="D15" s="7">
        <v>1</v>
      </c>
      <c r="E15" s="54">
        <v>91275</v>
      </c>
      <c r="F15" s="54">
        <f t="shared" si="0"/>
        <v>91275</v>
      </c>
    </row>
    <row r="16" spans="1:6" x14ac:dyDescent="0.3">
      <c r="A16" s="8">
        <v>12</v>
      </c>
      <c r="B16" s="6" t="s">
        <v>12</v>
      </c>
      <c r="C16" s="7">
        <v>1</v>
      </c>
      <c r="D16" s="7">
        <v>1</v>
      </c>
      <c r="E16" s="54">
        <v>91275</v>
      </c>
      <c r="F16" s="54">
        <f t="shared" si="0"/>
        <v>91275</v>
      </c>
    </row>
    <row r="17" spans="1:6" x14ac:dyDescent="0.3">
      <c r="A17" s="7">
        <v>13</v>
      </c>
      <c r="B17" s="6" t="s">
        <v>13</v>
      </c>
      <c r="C17" s="7">
        <v>1</v>
      </c>
      <c r="D17" s="7">
        <v>1</v>
      </c>
      <c r="E17" s="54">
        <v>91275</v>
      </c>
      <c r="F17" s="54">
        <f t="shared" si="0"/>
        <v>91275</v>
      </c>
    </row>
    <row r="18" spans="1:6" x14ac:dyDescent="0.3">
      <c r="A18" s="8">
        <v>14</v>
      </c>
      <c r="B18" s="6" t="s">
        <v>13</v>
      </c>
      <c r="C18" s="7">
        <v>1</v>
      </c>
      <c r="D18" s="7">
        <v>0.5</v>
      </c>
      <c r="E18" s="54">
        <v>91275</v>
      </c>
      <c r="F18" s="54">
        <f t="shared" si="0"/>
        <v>45637.5</v>
      </c>
    </row>
    <row r="19" spans="1:6" ht="24.75" customHeight="1" x14ac:dyDescent="0.3">
      <c r="A19" s="7">
        <v>15</v>
      </c>
      <c r="B19" s="6" t="s">
        <v>199</v>
      </c>
      <c r="C19" s="7">
        <v>1</v>
      </c>
      <c r="D19" s="7">
        <v>1</v>
      </c>
      <c r="E19" s="33">
        <v>91275</v>
      </c>
      <c r="F19" s="33">
        <f t="shared" si="0"/>
        <v>91275</v>
      </c>
    </row>
    <row r="20" spans="1:6" x14ac:dyDescent="0.3">
      <c r="A20" s="8">
        <v>16</v>
      </c>
      <c r="B20" s="6" t="s">
        <v>14</v>
      </c>
      <c r="C20" s="7">
        <v>1</v>
      </c>
      <c r="D20" s="7">
        <v>1</v>
      </c>
      <c r="E20" s="54">
        <v>91275</v>
      </c>
      <c r="F20" s="54">
        <f t="shared" si="0"/>
        <v>91275</v>
      </c>
    </row>
    <row r="21" spans="1:6" x14ac:dyDescent="0.3">
      <c r="A21" s="7">
        <v>17</v>
      </c>
      <c r="B21" s="6" t="s">
        <v>15</v>
      </c>
      <c r="C21" s="7">
        <v>1</v>
      </c>
      <c r="D21" s="7">
        <v>1</v>
      </c>
      <c r="E21" s="54">
        <v>98312</v>
      </c>
      <c r="F21" s="54">
        <f t="shared" si="0"/>
        <v>98312</v>
      </c>
    </row>
    <row r="22" spans="1:6" x14ac:dyDescent="0.3">
      <c r="A22" s="8">
        <v>18</v>
      </c>
      <c r="B22" s="6" t="s">
        <v>16</v>
      </c>
      <c r="C22" s="7">
        <v>1</v>
      </c>
      <c r="D22" s="7">
        <v>1</v>
      </c>
      <c r="E22" s="54">
        <v>91275</v>
      </c>
      <c r="F22" s="54">
        <f t="shared" si="0"/>
        <v>91275</v>
      </c>
    </row>
    <row r="23" spans="1:6" x14ac:dyDescent="0.3">
      <c r="A23" s="7">
        <v>19</v>
      </c>
      <c r="B23" s="6" t="s">
        <v>17</v>
      </c>
      <c r="C23" s="7">
        <v>1</v>
      </c>
      <c r="D23" s="7">
        <v>1</v>
      </c>
      <c r="E23" s="54">
        <v>91275</v>
      </c>
      <c r="F23" s="54">
        <f t="shared" si="0"/>
        <v>91275</v>
      </c>
    </row>
    <row r="24" spans="1:6" x14ac:dyDescent="0.3">
      <c r="A24" s="8">
        <v>20</v>
      </c>
      <c r="B24" s="6" t="s">
        <v>17</v>
      </c>
      <c r="C24" s="7">
        <v>1</v>
      </c>
      <c r="D24" s="7">
        <v>1</v>
      </c>
      <c r="E24" s="54">
        <v>91275</v>
      </c>
      <c r="F24" s="54">
        <f t="shared" si="0"/>
        <v>91275</v>
      </c>
    </row>
    <row r="25" spans="1:6" ht="33" x14ac:dyDescent="0.3">
      <c r="A25" s="7">
        <v>21</v>
      </c>
      <c r="B25" s="6" t="s">
        <v>18</v>
      </c>
      <c r="C25" s="7">
        <v>1</v>
      </c>
      <c r="D25" s="7">
        <v>0.5</v>
      </c>
      <c r="E25" s="33">
        <v>88312</v>
      </c>
      <c r="F25" s="33">
        <f t="shared" si="0"/>
        <v>44156</v>
      </c>
    </row>
    <row r="26" spans="1:6" x14ac:dyDescent="0.3">
      <c r="A26" s="8">
        <v>22</v>
      </c>
      <c r="B26" s="9" t="s">
        <v>19</v>
      </c>
      <c r="C26" s="7">
        <v>1</v>
      </c>
      <c r="D26" s="7">
        <v>0.5</v>
      </c>
      <c r="E26" s="54">
        <v>91275</v>
      </c>
      <c r="F26" s="54">
        <f t="shared" si="0"/>
        <v>45637.5</v>
      </c>
    </row>
    <row r="27" spans="1:6" x14ac:dyDescent="0.3">
      <c r="A27" s="7">
        <v>23</v>
      </c>
      <c r="B27" s="9" t="s">
        <v>20</v>
      </c>
      <c r="C27" s="7">
        <v>1</v>
      </c>
      <c r="D27" s="7">
        <v>1</v>
      </c>
      <c r="E27" s="54">
        <v>91275</v>
      </c>
      <c r="F27" s="54">
        <f t="shared" si="0"/>
        <v>91275</v>
      </c>
    </row>
    <row r="28" spans="1:6" x14ac:dyDescent="0.3">
      <c r="A28" s="8">
        <v>24</v>
      </c>
      <c r="B28" s="9" t="s">
        <v>20</v>
      </c>
      <c r="C28" s="7">
        <v>1</v>
      </c>
      <c r="D28" s="7">
        <v>1</v>
      </c>
      <c r="E28" s="54">
        <v>91275</v>
      </c>
      <c r="F28" s="54">
        <f t="shared" si="0"/>
        <v>91275</v>
      </c>
    </row>
    <row r="29" spans="1:6" x14ac:dyDescent="0.3">
      <c r="A29" s="7">
        <v>25</v>
      </c>
      <c r="B29" s="9" t="s">
        <v>20</v>
      </c>
      <c r="C29" s="7">
        <v>1</v>
      </c>
      <c r="D29" s="7">
        <v>1</v>
      </c>
      <c r="E29" s="54">
        <v>91275</v>
      </c>
      <c r="F29" s="54">
        <f t="shared" si="0"/>
        <v>91275</v>
      </c>
    </row>
    <row r="30" spans="1:6" x14ac:dyDescent="0.3">
      <c r="A30" s="8">
        <v>26</v>
      </c>
      <c r="B30" s="9" t="s">
        <v>20</v>
      </c>
      <c r="C30" s="7">
        <v>1</v>
      </c>
      <c r="D30" s="7">
        <v>1</v>
      </c>
      <c r="E30" s="54">
        <v>91275</v>
      </c>
      <c r="F30" s="54">
        <f t="shared" si="0"/>
        <v>91275</v>
      </c>
    </row>
    <row r="31" spans="1:6" x14ac:dyDescent="0.3">
      <c r="A31" s="7">
        <v>27</v>
      </c>
      <c r="B31" s="6" t="s">
        <v>21</v>
      </c>
      <c r="C31" s="7">
        <v>1</v>
      </c>
      <c r="D31" s="7">
        <v>1</v>
      </c>
      <c r="E31" s="54">
        <v>91275</v>
      </c>
      <c r="F31" s="54">
        <f t="shared" si="0"/>
        <v>91275</v>
      </c>
    </row>
    <row r="32" spans="1:6" x14ac:dyDescent="0.3">
      <c r="A32" s="8">
        <v>28</v>
      </c>
      <c r="B32" s="6" t="s">
        <v>21</v>
      </c>
      <c r="C32" s="7">
        <v>1</v>
      </c>
      <c r="D32" s="7">
        <v>1</v>
      </c>
      <c r="E32" s="54">
        <v>91275</v>
      </c>
      <c r="F32" s="54">
        <f t="shared" si="0"/>
        <v>91275</v>
      </c>
    </row>
    <row r="33" spans="1:6" x14ac:dyDescent="0.3">
      <c r="A33" s="7">
        <v>29</v>
      </c>
      <c r="B33" s="6" t="s">
        <v>21</v>
      </c>
      <c r="C33" s="7">
        <v>1</v>
      </c>
      <c r="D33" s="7">
        <v>1</v>
      </c>
      <c r="E33" s="54">
        <v>91275</v>
      </c>
      <c r="F33" s="54">
        <f t="shared" si="0"/>
        <v>91275</v>
      </c>
    </row>
    <row r="34" spans="1:6" x14ac:dyDescent="0.3">
      <c r="A34" s="8">
        <v>30</v>
      </c>
      <c r="B34" s="6" t="s">
        <v>21</v>
      </c>
      <c r="C34" s="7">
        <v>1</v>
      </c>
      <c r="D34" s="7">
        <v>1</v>
      </c>
      <c r="E34" s="54">
        <v>91275</v>
      </c>
      <c r="F34" s="54">
        <f t="shared" si="0"/>
        <v>91275</v>
      </c>
    </row>
    <row r="35" spans="1:6" x14ac:dyDescent="0.3">
      <c r="A35" s="7">
        <v>31</v>
      </c>
      <c r="B35" s="6" t="s">
        <v>22</v>
      </c>
      <c r="C35" s="7">
        <v>1</v>
      </c>
      <c r="D35" s="7">
        <v>1</v>
      </c>
      <c r="E35" s="54">
        <v>91275</v>
      </c>
      <c r="F35" s="54">
        <f t="shared" si="0"/>
        <v>91275</v>
      </c>
    </row>
    <row r="36" spans="1:6" x14ac:dyDescent="0.3">
      <c r="A36" s="8">
        <v>32</v>
      </c>
      <c r="B36" s="6" t="s">
        <v>23</v>
      </c>
      <c r="C36" s="7">
        <v>1</v>
      </c>
      <c r="D36" s="7">
        <v>1</v>
      </c>
      <c r="E36" s="54">
        <v>88312</v>
      </c>
      <c r="F36" s="54">
        <f t="shared" si="0"/>
        <v>88312</v>
      </c>
    </row>
    <row r="37" spans="1:6" x14ac:dyDescent="0.3">
      <c r="A37" s="7">
        <v>33</v>
      </c>
      <c r="B37" s="6" t="s">
        <v>23</v>
      </c>
      <c r="C37" s="7">
        <v>1</v>
      </c>
      <c r="D37" s="7">
        <v>1</v>
      </c>
      <c r="E37" s="54">
        <v>88312</v>
      </c>
      <c r="F37" s="54">
        <f t="shared" si="0"/>
        <v>88312</v>
      </c>
    </row>
    <row r="38" spans="1:6" x14ac:dyDescent="0.3">
      <c r="A38" s="8">
        <v>34</v>
      </c>
      <c r="B38" s="6" t="s">
        <v>23</v>
      </c>
      <c r="C38" s="7">
        <v>1</v>
      </c>
      <c r="D38" s="7">
        <v>1</v>
      </c>
      <c r="E38" s="54">
        <v>88312</v>
      </c>
      <c r="F38" s="54">
        <f t="shared" si="0"/>
        <v>88312</v>
      </c>
    </row>
    <row r="39" spans="1:6" x14ac:dyDescent="0.3">
      <c r="A39" s="7">
        <v>35</v>
      </c>
      <c r="B39" s="6" t="s">
        <v>24</v>
      </c>
      <c r="C39" s="7">
        <v>1</v>
      </c>
      <c r="D39" s="7">
        <v>1</v>
      </c>
      <c r="E39" s="54">
        <v>88312</v>
      </c>
      <c r="F39" s="54">
        <f t="shared" si="0"/>
        <v>88312</v>
      </c>
    </row>
    <row r="40" spans="1:6" x14ac:dyDescent="0.3">
      <c r="A40" s="8">
        <v>36</v>
      </c>
      <c r="B40" s="6" t="s">
        <v>24</v>
      </c>
      <c r="C40" s="7">
        <v>1</v>
      </c>
      <c r="D40" s="7">
        <v>1</v>
      </c>
      <c r="E40" s="54">
        <v>88312</v>
      </c>
      <c r="F40" s="54">
        <f t="shared" si="0"/>
        <v>88312</v>
      </c>
    </row>
    <row r="41" spans="1:6" ht="22.5" customHeight="1" x14ac:dyDescent="0.3">
      <c r="A41" s="12"/>
      <c r="B41" s="11" t="s">
        <v>25</v>
      </c>
      <c r="C41" s="12">
        <f>SUM(C5:C40)</f>
        <v>36</v>
      </c>
      <c r="D41" s="120">
        <f>SUM(D5:D40)</f>
        <v>34.5</v>
      </c>
      <c r="E41" s="54"/>
      <c r="F41" s="99">
        <f>SUM(F5:F40)</f>
        <v>3212527</v>
      </c>
    </row>
    <row r="42" spans="1:6" x14ac:dyDescent="0.3">
      <c r="A42" s="10"/>
      <c r="B42" s="1"/>
      <c r="C42" s="2"/>
      <c r="D42" s="13"/>
    </row>
    <row r="43" spans="1:6" ht="52.5" customHeight="1" x14ac:dyDescent="0.3">
      <c r="A43" s="166" t="s">
        <v>200</v>
      </c>
      <c r="B43" s="166"/>
      <c r="C43" s="166"/>
      <c r="D43" s="166"/>
      <c r="E43" s="166"/>
      <c r="F43" s="166"/>
    </row>
  </sheetData>
  <mergeCells count="3">
    <mergeCell ref="A2:F2"/>
    <mergeCell ref="A43:F43"/>
    <mergeCell ref="E1:F1"/>
  </mergeCells>
  <pageMargins left="0.31" right="0.2" top="0.2" bottom="0.2" header="0.17" footer="0.2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6" sqref="C16"/>
    </sheetView>
  </sheetViews>
  <sheetFormatPr defaultRowHeight="16.5" x14ac:dyDescent="0.3"/>
  <cols>
    <col min="1" max="1" width="6.140625" style="1" customWidth="1"/>
    <col min="2" max="2" width="41" style="1" customWidth="1"/>
    <col min="3" max="3" width="15.5703125" style="2" customWidth="1"/>
    <col min="4" max="5" width="16.85546875" style="13" customWidth="1"/>
    <col min="6" max="6" width="9.140625" style="1" customWidth="1"/>
    <col min="7" max="16384" width="9.140625" style="1"/>
  </cols>
  <sheetData>
    <row r="1" spans="1:5" ht="57" customHeight="1" x14ac:dyDescent="0.3">
      <c r="D1" s="155" t="s">
        <v>202</v>
      </c>
      <c r="E1" s="155"/>
    </row>
    <row r="2" spans="1:5" ht="46.5" customHeight="1" x14ac:dyDescent="0.3">
      <c r="A2" s="173" t="s">
        <v>158</v>
      </c>
      <c r="B2" s="173"/>
      <c r="C2" s="173"/>
      <c r="D2" s="173"/>
      <c r="E2" s="173"/>
    </row>
    <row r="3" spans="1:5" s="2" customFormat="1" x14ac:dyDescent="0.25">
      <c r="A3" s="18"/>
      <c r="B3" s="18"/>
      <c r="C3" s="18"/>
      <c r="D3" s="172"/>
      <c r="E3" s="172"/>
    </row>
    <row r="4" spans="1:5" s="2" customFormat="1" ht="49.5" x14ac:dyDescent="0.25">
      <c r="A4" s="69" t="s">
        <v>0</v>
      </c>
      <c r="B4" s="3" t="s">
        <v>120</v>
      </c>
      <c r="C4" s="69" t="s">
        <v>1</v>
      </c>
      <c r="D4" s="69" t="s">
        <v>85</v>
      </c>
      <c r="E4" s="69" t="s">
        <v>151</v>
      </c>
    </row>
    <row r="5" spans="1:5" s="2" customFormat="1" x14ac:dyDescent="0.25">
      <c r="A5" s="4">
        <v>1</v>
      </c>
      <c r="B5" s="4">
        <v>2</v>
      </c>
      <c r="C5" s="19">
        <v>3</v>
      </c>
      <c r="D5" s="4">
        <v>4</v>
      </c>
      <c r="E5" s="4">
        <v>5</v>
      </c>
    </row>
    <row r="6" spans="1:5" ht="20.25" customHeight="1" x14ac:dyDescent="0.3">
      <c r="A6" s="7">
        <v>1</v>
      </c>
      <c r="B6" s="6" t="s">
        <v>2</v>
      </c>
      <c r="C6" s="20">
        <v>1</v>
      </c>
      <c r="D6" s="21">
        <v>145976</v>
      </c>
      <c r="E6" s="21">
        <f t="shared" ref="E6:E22" si="0">D6*C6</f>
        <v>145976</v>
      </c>
    </row>
    <row r="7" spans="1:5" ht="20.25" customHeight="1" x14ac:dyDescent="0.3">
      <c r="A7" s="117">
        <v>2</v>
      </c>
      <c r="B7" s="6" t="s">
        <v>86</v>
      </c>
      <c r="C7" s="20">
        <v>1</v>
      </c>
      <c r="D7" s="21">
        <v>98312</v>
      </c>
      <c r="E7" s="21">
        <f t="shared" si="0"/>
        <v>98312</v>
      </c>
    </row>
    <row r="8" spans="1:5" ht="20.25" customHeight="1" x14ac:dyDescent="0.3">
      <c r="A8" s="7">
        <v>3</v>
      </c>
      <c r="B8" s="6" t="s">
        <v>15</v>
      </c>
      <c r="C8" s="20">
        <v>1</v>
      </c>
      <c r="D8" s="21">
        <v>101275</v>
      </c>
      <c r="E8" s="21">
        <f>D8*C8</f>
        <v>101275</v>
      </c>
    </row>
    <row r="9" spans="1:5" ht="20.25" customHeight="1" x14ac:dyDescent="0.3">
      <c r="A9" s="119">
        <v>4</v>
      </c>
      <c r="B9" s="6" t="s">
        <v>87</v>
      </c>
      <c r="C9" s="20">
        <v>0.55000000000000004</v>
      </c>
      <c r="D9" s="21">
        <v>88312</v>
      </c>
      <c r="E9" s="21">
        <f t="shared" si="0"/>
        <v>48571.600000000006</v>
      </c>
    </row>
    <row r="10" spans="1:5" ht="20.25" customHeight="1" x14ac:dyDescent="0.3">
      <c r="A10" s="7">
        <v>5</v>
      </c>
      <c r="B10" s="9" t="s">
        <v>88</v>
      </c>
      <c r="C10" s="20">
        <v>1.1499999999999999</v>
      </c>
      <c r="D10" s="21">
        <v>88312</v>
      </c>
      <c r="E10" s="21">
        <f t="shared" si="0"/>
        <v>101558.79999999999</v>
      </c>
    </row>
    <row r="11" spans="1:5" ht="20.25" customHeight="1" x14ac:dyDescent="0.3">
      <c r="A11" s="119">
        <v>6</v>
      </c>
      <c r="B11" s="9" t="s">
        <v>89</v>
      </c>
      <c r="C11" s="20">
        <v>0.7</v>
      </c>
      <c r="D11" s="21">
        <v>88312</v>
      </c>
      <c r="E11" s="21">
        <f t="shared" si="0"/>
        <v>61818.399999999994</v>
      </c>
    </row>
    <row r="12" spans="1:5" ht="20.25" customHeight="1" x14ac:dyDescent="0.3">
      <c r="A12" s="7">
        <v>7</v>
      </c>
      <c r="B12" s="9" t="s">
        <v>90</v>
      </c>
      <c r="C12" s="20">
        <v>0.7</v>
      </c>
      <c r="D12" s="21">
        <v>88312</v>
      </c>
      <c r="E12" s="21">
        <f t="shared" si="0"/>
        <v>61818.399999999994</v>
      </c>
    </row>
    <row r="13" spans="1:5" ht="20.25" customHeight="1" x14ac:dyDescent="0.3">
      <c r="A13" s="119">
        <v>8</v>
      </c>
      <c r="B13" s="9" t="s">
        <v>91</v>
      </c>
      <c r="C13" s="20">
        <v>1</v>
      </c>
      <c r="D13" s="21">
        <v>91275</v>
      </c>
      <c r="E13" s="21">
        <f t="shared" si="0"/>
        <v>91275</v>
      </c>
    </row>
    <row r="14" spans="1:5" ht="20.25" customHeight="1" x14ac:dyDescent="0.3">
      <c r="A14" s="7">
        <v>9</v>
      </c>
      <c r="B14" s="9" t="s">
        <v>92</v>
      </c>
      <c r="C14" s="20">
        <v>1</v>
      </c>
      <c r="D14" s="21">
        <v>91275</v>
      </c>
      <c r="E14" s="21">
        <f t="shared" si="0"/>
        <v>91275</v>
      </c>
    </row>
    <row r="15" spans="1:5" ht="20.25" customHeight="1" x14ac:dyDescent="0.3">
      <c r="A15" s="119">
        <v>10</v>
      </c>
      <c r="B15" s="9" t="s">
        <v>93</v>
      </c>
      <c r="C15" s="20">
        <v>0.85</v>
      </c>
      <c r="D15" s="21">
        <v>91275</v>
      </c>
      <c r="E15" s="21">
        <f t="shared" si="0"/>
        <v>77583.75</v>
      </c>
    </row>
    <row r="16" spans="1:5" ht="35.25" customHeight="1" x14ac:dyDescent="0.3">
      <c r="A16" s="7">
        <v>11</v>
      </c>
      <c r="B16" s="9" t="s">
        <v>94</v>
      </c>
      <c r="C16" s="20">
        <v>0.6</v>
      </c>
      <c r="D16" s="21">
        <v>91275</v>
      </c>
      <c r="E16" s="21">
        <f t="shared" si="0"/>
        <v>54765</v>
      </c>
    </row>
    <row r="17" spans="1:6" ht="20.25" customHeight="1" x14ac:dyDescent="0.3">
      <c r="A17" s="119">
        <v>12</v>
      </c>
      <c r="B17" s="9" t="s">
        <v>95</v>
      </c>
      <c r="C17" s="20">
        <v>1</v>
      </c>
      <c r="D17" s="21">
        <v>91275</v>
      </c>
      <c r="E17" s="21">
        <f t="shared" si="0"/>
        <v>91275</v>
      </c>
    </row>
    <row r="18" spans="1:6" ht="20.25" customHeight="1" x14ac:dyDescent="0.3">
      <c r="A18" s="7">
        <v>13</v>
      </c>
      <c r="B18" s="9" t="s">
        <v>96</v>
      </c>
      <c r="C18" s="20">
        <v>1</v>
      </c>
      <c r="D18" s="21">
        <v>91275</v>
      </c>
      <c r="E18" s="21">
        <f t="shared" si="0"/>
        <v>91275</v>
      </c>
    </row>
    <row r="19" spans="1:6" ht="20.25" customHeight="1" x14ac:dyDescent="0.3">
      <c r="A19" s="119">
        <v>14</v>
      </c>
      <c r="B19" s="9" t="s">
        <v>97</v>
      </c>
      <c r="C19" s="20">
        <v>1</v>
      </c>
      <c r="D19" s="21">
        <v>91275</v>
      </c>
      <c r="E19" s="21">
        <f t="shared" si="0"/>
        <v>91275</v>
      </c>
    </row>
    <row r="20" spans="1:6" ht="20.25" customHeight="1" x14ac:dyDescent="0.3">
      <c r="A20" s="7">
        <v>15</v>
      </c>
      <c r="B20" s="6" t="s">
        <v>17</v>
      </c>
      <c r="C20" s="20">
        <v>1</v>
      </c>
      <c r="D20" s="21">
        <v>88312</v>
      </c>
      <c r="E20" s="21">
        <f t="shared" si="0"/>
        <v>88312</v>
      </c>
    </row>
    <row r="21" spans="1:6" ht="20.25" customHeight="1" x14ac:dyDescent="0.3">
      <c r="A21" s="119">
        <v>16</v>
      </c>
      <c r="B21" s="6" t="s">
        <v>23</v>
      </c>
      <c r="C21" s="20">
        <v>1</v>
      </c>
      <c r="D21" s="21">
        <v>88312</v>
      </c>
      <c r="E21" s="21">
        <f t="shared" si="0"/>
        <v>88312</v>
      </c>
    </row>
    <row r="22" spans="1:6" ht="20.25" customHeight="1" x14ac:dyDescent="0.3">
      <c r="A22" s="7">
        <v>17</v>
      </c>
      <c r="B22" s="6" t="s">
        <v>24</v>
      </c>
      <c r="C22" s="20">
        <v>2</v>
      </c>
      <c r="D22" s="21">
        <v>88312</v>
      </c>
      <c r="E22" s="21">
        <f t="shared" si="0"/>
        <v>176624</v>
      </c>
    </row>
    <row r="23" spans="1:6" ht="21" customHeight="1" x14ac:dyDescent="0.3">
      <c r="A23" s="170" t="s">
        <v>25</v>
      </c>
      <c r="B23" s="171"/>
      <c r="C23" s="100">
        <f>SUM(C6:C22)</f>
        <v>16.549999999999997</v>
      </c>
      <c r="D23" s="101"/>
      <c r="E23" s="101">
        <f>SUM(E6:E22)</f>
        <v>1561301.95</v>
      </c>
    </row>
    <row r="25" spans="1:6" ht="81.75" customHeight="1" x14ac:dyDescent="0.3">
      <c r="A25" s="166" t="s">
        <v>148</v>
      </c>
      <c r="B25" s="166"/>
      <c r="C25" s="166"/>
      <c r="D25" s="166"/>
      <c r="E25" s="166"/>
      <c r="F25" s="86"/>
    </row>
  </sheetData>
  <mergeCells count="5">
    <mergeCell ref="D1:E1"/>
    <mergeCell ref="A23:B23"/>
    <mergeCell ref="D3:E3"/>
    <mergeCell ref="A2:E2"/>
    <mergeCell ref="A25:E25"/>
  </mergeCells>
  <pageMargins left="0.27559055118110237" right="0.19685039370078741" top="0.35433070866141736" bottom="0.35433070866141736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3" sqref="D13"/>
    </sheetView>
  </sheetViews>
  <sheetFormatPr defaultRowHeight="16.5" x14ac:dyDescent="0.3"/>
  <cols>
    <col min="1" max="1" width="5.28515625" style="23" customWidth="1"/>
    <col min="2" max="2" width="30" style="23" customWidth="1"/>
    <col min="3" max="3" width="15.28515625" style="23" customWidth="1"/>
    <col min="4" max="4" width="10.140625" style="23" customWidth="1"/>
    <col min="5" max="5" width="18" style="1" customWidth="1"/>
    <col min="6" max="6" width="15.85546875" style="1" customWidth="1"/>
    <col min="7" max="16384" width="9.140625" style="23"/>
  </cols>
  <sheetData>
    <row r="1" spans="1:7" ht="58.5" customHeight="1" x14ac:dyDescent="0.3">
      <c r="E1" s="155" t="s">
        <v>203</v>
      </c>
      <c r="F1" s="155"/>
    </row>
    <row r="2" spans="1:7" ht="70.5" customHeight="1" x14ac:dyDescent="0.3">
      <c r="A2" s="156" t="s">
        <v>159</v>
      </c>
      <c r="B2" s="156"/>
      <c r="C2" s="156"/>
      <c r="D2" s="156"/>
      <c r="E2" s="156"/>
      <c r="F2" s="156"/>
      <c r="G2" s="66"/>
    </row>
    <row r="3" spans="1:7" ht="79.5" customHeight="1" x14ac:dyDescent="0.3">
      <c r="A3" s="123" t="s">
        <v>0</v>
      </c>
      <c r="B3" s="3" t="s">
        <v>120</v>
      </c>
      <c r="C3" s="123" t="s">
        <v>190</v>
      </c>
      <c r="D3" s="3" t="s">
        <v>189</v>
      </c>
      <c r="E3" s="69" t="s">
        <v>85</v>
      </c>
      <c r="F3" s="69" t="s">
        <v>151</v>
      </c>
    </row>
    <row r="4" spans="1:7" x14ac:dyDescent="0.3">
      <c r="A4" s="4">
        <v>1</v>
      </c>
      <c r="B4" s="4">
        <v>2</v>
      </c>
      <c r="C4" s="19">
        <v>3</v>
      </c>
      <c r="D4" s="4">
        <v>4</v>
      </c>
      <c r="E4" s="50">
        <v>5</v>
      </c>
      <c r="F4" s="50">
        <v>6</v>
      </c>
    </row>
    <row r="5" spans="1:7" ht="25.5" customHeight="1" x14ac:dyDescent="0.3">
      <c r="A5" s="5">
        <v>1</v>
      </c>
      <c r="B5" s="6" t="s">
        <v>2</v>
      </c>
      <c r="C5" s="174">
        <v>1</v>
      </c>
      <c r="D5" s="21">
        <v>1</v>
      </c>
      <c r="E5" s="33">
        <v>144000</v>
      </c>
      <c r="F5" s="54">
        <f>E5*D5</f>
        <v>144000</v>
      </c>
    </row>
    <row r="6" spans="1:7" s="1" customFormat="1" ht="33" x14ac:dyDescent="0.3">
      <c r="A6" s="5">
        <v>2</v>
      </c>
      <c r="B6" s="6" t="s">
        <v>147</v>
      </c>
      <c r="C6" s="175"/>
      <c r="D6" s="36">
        <v>0.2</v>
      </c>
      <c r="E6" s="33">
        <v>88312</v>
      </c>
      <c r="F6" s="34">
        <f t="shared" ref="F6:F12" si="0">E6*D6</f>
        <v>17662.400000000001</v>
      </c>
    </row>
    <row r="7" spans="1:7" ht="43.5" customHeight="1" x14ac:dyDescent="0.3">
      <c r="A7" s="5">
        <v>3</v>
      </c>
      <c r="B7" s="6" t="s">
        <v>86</v>
      </c>
      <c r="C7" s="7">
        <v>1</v>
      </c>
      <c r="D7" s="35">
        <v>1</v>
      </c>
      <c r="E7" s="33">
        <v>101275</v>
      </c>
      <c r="F7" s="34">
        <f t="shared" si="0"/>
        <v>101275</v>
      </c>
    </row>
    <row r="8" spans="1:7" ht="30.75" customHeight="1" x14ac:dyDescent="0.3">
      <c r="A8" s="5">
        <v>4</v>
      </c>
      <c r="B8" s="9" t="s">
        <v>99</v>
      </c>
      <c r="C8" s="7">
        <v>4</v>
      </c>
      <c r="D8" s="36">
        <v>3.5</v>
      </c>
      <c r="E8" s="33">
        <v>100000</v>
      </c>
      <c r="F8" s="34">
        <f t="shared" si="0"/>
        <v>350000</v>
      </c>
    </row>
    <row r="9" spans="1:7" ht="24" customHeight="1" x14ac:dyDescent="0.3">
      <c r="A9" s="5">
        <v>5</v>
      </c>
      <c r="B9" s="9" t="s">
        <v>15</v>
      </c>
      <c r="C9" s="7">
        <v>1</v>
      </c>
      <c r="D9" s="21">
        <v>1</v>
      </c>
      <c r="E9" s="33">
        <v>98312</v>
      </c>
      <c r="F9" s="54">
        <f t="shared" si="0"/>
        <v>98312</v>
      </c>
    </row>
    <row r="10" spans="1:7" ht="24" customHeight="1" x14ac:dyDescent="0.3">
      <c r="A10" s="5">
        <v>6</v>
      </c>
      <c r="B10" s="9" t="s">
        <v>17</v>
      </c>
      <c r="C10" s="7">
        <v>1</v>
      </c>
      <c r="D10" s="21">
        <v>1</v>
      </c>
      <c r="E10" s="33">
        <v>88312</v>
      </c>
      <c r="F10" s="54">
        <f t="shared" si="0"/>
        <v>88312</v>
      </c>
    </row>
    <row r="11" spans="1:7" ht="24" customHeight="1" x14ac:dyDescent="0.3">
      <c r="A11" s="5">
        <v>7</v>
      </c>
      <c r="B11" s="9" t="s">
        <v>24</v>
      </c>
      <c r="C11" s="7">
        <v>1</v>
      </c>
      <c r="D11" s="21">
        <v>1</v>
      </c>
      <c r="E11" s="33">
        <v>88312</v>
      </c>
      <c r="F11" s="54">
        <f t="shared" si="0"/>
        <v>88312</v>
      </c>
    </row>
    <row r="12" spans="1:7" ht="24" customHeight="1" x14ac:dyDescent="0.3">
      <c r="A12" s="5">
        <v>8</v>
      </c>
      <c r="B12" s="9" t="s">
        <v>23</v>
      </c>
      <c r="C12" s="7">
        <v>1</v>
      </c>
      <c r="D12" s="21">
        <v>1</v>
      </c>
      <c r="E12" s="33">
        <v>91275</v>
      </c>
      <c r="F12" s="54">
        <f t="shared" si="0"/>
        <v>91275</v>
      </c>
    </row>
    <row r="13" spans="1:7" ht="24.75" customHeight="1" x14ac:dyDescent="0.3">
      <c r="A13" s="167" t="s">
        <v>25</v>
      </c>
      <c r="B13" s="167"/>
      <c r="C13" s="12">
        <f>SUM(C5:C12)</f>
        <v>10</v>
      </c>
      <c r="D13" s="12">
        <f t="shared" ref="D13" si="1">SUM(D5:D12)</f>
        <v>9.6999999999999993</v>
      </c>
      <c r="E13" s="24"/>
      <c r="F13" s="99">
        <f>SUM(F5:F12)</f>
        <v>979148.4</v>
      </c>
    </row>
    <row r="14" spans="1:7" x14ac:dyDescent="0.3">
      <c r="A14" s="111"/>
      <c r="B14" s="111"/>
      <c r="C14" s="105"/>
      <c r="D14" s="105"/>
      <c r="E14" s="112"/>
      <c r="F14" s="113"/>
    </row>
    <row r="15" spans="1:7" x14ac:dyDescent="0.3">
      <c r="A15" s="111"/>
      <c r="B15" s="111"/>
      <c r="C15" s="105"/>
      <c r="D15" s="105"/>
      <c r="E15" s="112"/>
      <c r="F15" s="113"/>
    </row>
    <row r="17" spans="1:6" ht="42.75" customHeight="1" x14ac:dyDescent="0.3">
      <c r="A17" s="166" t="s">
        <v>148</v>
      </c>
      <c r="B17" s="166"/>
      <c r="C17" s="166"/>
      <c r="D17" s="166"/>
      <c r="E17" s="166"/>
      <c r="F17" s="166"/>
    </row>
  </sheetData>
  <mergeCells count="5">
    <mergeCell ref="A13:B13"/>
    <mergeCell ref="A2:F2"/>
    <mergeCell ref="E1:F1"/>
    <mergeCell ref="C5:C6"/>
    <mergeCell ref="A17:F17"/>
  </mergeCells>
  <pageMargins left="0.28000000000000003" right="0.26" top="0.43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tiv1</vt:lpstr>
      <vt:lpstr>tiv2</vt:lpstr>
      <vt:lpstr>tiv3</vt:lpstr>
      <vt:lpstr>tiv4</vt:lpstr>
      <vt:lpstr>mshak</vt:lpstr>
      <vt:lpstr>erasht.</vt:lpstr>
      <vt:lpstr>ՄՊՍԿ</vt:lpstr>
      <vt:lpstr>gexarv</vt:lpstr>
      <vt:lpstr>shaxmat</vt:lpstr>
      <vt:lpstr>foot.</vt:lpstr>
      <vt:lpstr>komumal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2019-12-06T13:02:56Z</dcterms:modified>
</cp:coreProperties>
</file>